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2"/>
  </bookViews>
  <sheets>
    <sheet name="附件1" sheetId="1" r:id="rId1"/>
    <sheet name="附件2" sheetId="4" r:id="rId2"/>
    <sheet name="附件3" sheetId="5" r:id="rId3"/>
    <sheet name="附件4" sheetId="2" r:id="rId4"/>
  </sheets>
  <definedNames>
    <definedName name="_xlnm.Print_Titles" localSheetId="0">附件1!$3:$5</definedName>
    <definedName name="_xlnm.Print_Titles" localSheetId="1">附件2!$3:$5</definedName>
    <definedName name="_xlnm.Print_Titles" localSheetId="2">附件3!$3:$5</definedName>
    <definedName name="_xlnm.Print_Titles" localSheetId="3">附件4!$3:$4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<sst xmlns="http://schemas.openxmlformats.org/spreadsheetml/2006/main" count="546" uniqueCount="379">
  <si>
    <t>附件1</t>
  </si>
  <si>
    <t>2018年6月市区民用房屋建筑工程标准化管理检查情况表</t>
  </si>
  <si>
    <t>序号</t>
  </si>
  <si>
    <t>工程名称</t>
  </si>
  <si>
    <t>工程地点</t>
  </si>
  <si>
    <t>建设单位名称
及项目负责人</t>
  </si>
  <si>
    <t>施工单位名称
及项目经理</t>
  </si>
  <si>
    <t>监理单位名称
及总监理工程师</t>
  </si>
  <si>
    <t>工程质量标准化检查评分</t>
  </si>
  <si>
    <t>备注</t>
  </si>
  <si>
    <t>项目管理</t>
  </si>
  <si>
    <t>文明施工</t>
  </si>
  <si>
    <t>安全管理</t>
  </si>
  <si>
    <t>质量管理</t>
  </si>
  <si>
    <t>合计</t>
  </si>
  <si>
    <t>总分5分</t>
  </si>
  <si>
    <t>总分10分</t>
  </si>
  <si>
    <t>总分40分</t>
  </si>
  <si>
    <t>总分45分</t>
  </si>
  <si>
    <t>总分100分</t>
  </si>
  <si>
    <t>玄天岭文化公园及综合配套工（吉林市人民艺术中心及附属用房工程）</t>
  </si>
  <si>
    <t xml:space="preserve">吉林市船营区越山路   </t>
  </si>
  <si>
    <t>吉林市城市建设管理有限公司
项目负责人：李闻春</t>
  </si>
  <si>
    <t>中国京冶工程技术有限公司
项目经理：谢应鹏</t>
  </si>
  <si>
    <t>吉林市建铭建筑工程监理有限责任公司
总监理工程师：张秀梅</t>
  </si>
  <si>
    <t>达到省级示范工地标准</t>
  </si>
  <si>
    <t>吉林农业科技学院教学综合楼建设项目</t>
  </si>
  <si>
    <t>经开区翰林路76号</t>
  </si>
  <si>
    <t>吉林农业科技学院
项目负责人：刘艳明</t>
  </si>
  <si>
    <t>吉化集团市北方建设有限责任公司
项目经理：张怀宇</t>
  </si>
  <si>
    <t>吉林中交工程建设咨询有限公司
总监理工程师：南亚峰</t>
  </si>
  <si>
    <t xml:space="preserve">吉林万科城三期（10号地块）三标段18#高层住宅          </t>
  </si>
  <si>
    <t xml:space="preserve">高新区滨江南路      </t>
  </si>
  <si>
    <t>吉林市万科滨江房地产开发有限公司
项目负责人：王世英</t>
  </si>
  <si>
    <t>吉林省新土木建设工程有限责任公司
项目经理：常绪光</t>
  </si>
  <si>
    <t>吉林市建铭建筑工程监理有限责任公司
总监理工程师：宋丽岩</t>
  </si>
  <si>
    <t>达到市级示范工地标准</t>
  </si>
  <si>
    <t>吉林绿地世纪城四期</t>
  </si>
  <si>
    <r>
      <rPr>
        <sz val="11"/>
        <color indexed="8"/>
        <rFont val="仿宋_GB2312"/>
        <charset val="134"/>
      </rPr>
      <t>吉林市昌邑区雾凇中路4</t>
    </r>
    <r>
      <rPr>
        <sz val="11"/>
        <color theme="1"/>
        <rFont val="仿宋_GB2312"/>
        <charset val="134"/>
      </rPr>
      <t>11号</t>
    </r>
  </si>
  <si>
    <t>绿地集团吉林置业有限公司
项目负责人：陈立军</t>
  </si>
  <si>
    <t>吉林市第一建筑工程股份有限公司
项目经理：王志强</t>
  </si>
  <si>
    <t>吉林市建铭建筑工程监理有限责任公司
总监理工程师：李浩杰</t>
  </si>
  <si>
    <r>
      <rPr>
        <b/>
        <sz val="11"/>
        <color indexed="8"/>
        <rFont val="仿宋_GB2312"/>
        <charset val="134"/>
      </rPr>
      <t>泽信吉府4</t>
    </r>
    <r>
      <rPr>
        <b/>
        <sz val="11"/>
        <color indexed="8"/>
        <rFont val="宋体"/>
        <charset val="134"/>
      </rPr>
      <t>#</t>
    </r>
  </si>
  <si>
    <t>丰满区会展街</t>
  </si>
  <si>
    <t>吉林市希望房地产有限公司
项目负责人：刘永宽</t>
  </si>
  <si>
    <t>中国京冶工程技术有限公司
项目经理：何沛伦</t>
  </si>
  <si>
    <t>吉林市建铭建筑工程监理有限公司
总监理工程师：史凤梅</t>
  </si>
  <si>
    <t>阳光华苑住宅小区</t>
  </si>
  <si>
    <t>吉林市昌邑区松江北路</t>
  </si>
  <si>
    <t>吉林市路红房地产开发有限责任公司
项目负责人：梅长弘</t>
  </si>
  <si>
    <t>吉化集团吉林市北方建设有限公司
项目经理：王利峰</t>
  </si>
  <si>
    <t>吉林市建铭建筑工程监理有限责任公司
总监理工程师：张桂荣</t>
  </si>
  <si>
    <t>筑石红三期项目</t>
  </si>
  <si>
    <t>吉林市昌邑区幸福街</t>
  </si>
  <si>
    <t>吉林省筑石房地产开发有限公司
项目负责人：周飞</t>
  </si>
  <si>
    <t>吉林市第一建筑工程股份有限公司
项目经理：刘志成</t>
  </si>
  <si>
    <t>吉林鼎信建设工程项目管理有限公司
总监理工程师：蒋玉新</t>
  </si>
  <si>
    <t>泊逸·未来公馆</t>
  </si>
  <si>
    <t xml:space="preserve">船营区和平路 </t>
  </si>
  <si>
    <t>吉林市路海联运华府房地产开发有限公司
项目负责人：崔军威</t>
  </si>
  <si>
    <t>吉林市建工建设集团有限公司
项目经理：吴桓臣</t>
  </si>
  <si>
    <t>吉林省吉林轻工业设计院有限公司
总监理工程师：孔晓秋</t>
  </si>
  <si>
    <r>
      <rPr>
        <b/>
        <sz val="11"/>
        <color indexed="8"/>
        <rFont val="仿宋_GB2312"/>
        <charset val="134"/>
      </rPr>
      <t>吉林万科1</t>
    </r>
    <r>
      <rPr>
        <b/>
        <sz val="11"/>
        <color indexed="8"/>
        <rFont val="宋体"/>
        <charset val="134"/>
      </rPr>
      <t>6#</t>
    </r>
  </si>
  <si>
    <t>丰满区滨江南路</t>
  </si>
  <si>
    <t>吉林省金田建设工程有限公司
项目经理：张继光</t>
  </si>
  <si>
    <t>吉林建设项目管理有限公司
总监理工程师：贾奎</t>
  </si>
  <si>
    <r>
      <rPr>
        <b/>
        <sz val="11"/>
        <color indexed="8"/>
        <rFont val="仿宋_GB2312"/>
        <charset val="134"/>
      </rPr>
      <t>亚泰凇山湖3</t>
    </r>
    <r>
      <rPr>
        <b/>
        <sz val="11"/>
        <color indexed="8"/>
        <rFont val="宋体"/>
        <charset val="134"/>
      </rPr>
      <t>1#</t>
    </r>
  </si>
  <si>
    <t>吉林市中圣房地产开发有限公司
项目负责人：陈继忠</t>
  </si>
  <si>
    <t>吉林亚泰建筑工程有限公司
项目经理：李建利</t>
  </si>
  <si>
    <t>吉林省先胜建设工程咨询有限公司
总监理工程师：薛景宝</t>
  </si>
  <si>
    <t>龙城帝景B-209#</t>
  </si>
  <si>
    <r>
      <rPr>
        <sz val="11"/>
        <color indexed="8"/>
        <rFont val="仿宋_GB2312"/>
        <charset val="134"/>
      </rPr>
      <t>丰满区宜山东路2</t>
    </r>
    <r>
      <rPr>
        <sz val="11"/>
        <color indexed="8"/>
        <rFont val="宋体"/>
        <charset val="134"/>
      </rPr>
      <t>26号</t>
    </r>
  </si>
  <si>
    <t>吉林市昌信房地产开发有限公司
项目负责人：周宝桃</t>
  </si>
  <si>
    <t>吉林市第一建筑工程股份有限公司
项目经理：李兴伟</t>
  </si>
  <si>
    <t>吉林市建铭建筑工程监理有限公司
总监理工程师：王苹</t>
  </si>
  <si>
    <r>
      <rPr>
        <b/>
        <sz val="11"/>
        <color indexed="8"/>
        <rFont val="仿宋_GB2312"/>
        <charset val="134"/>
      </rPr>
      <t>盈胜星光江城3</t>
    </r>
    <r>
      <rPr>
        <b/>
        <sz val="11"/>
        <color indexed="8"/>
        <rFont val="宋体"/>
        <charset val="134"/>
      </rPr>
      <t>3#</t>
    </r>
  </si>
  <si>
    <t>丰满区松江南路</t>
  </si>
  <si>
    <t>吉林市星光置业有限公司
项目负责人：孔令发</t>
  </si>
  <si>
    <t>吉林市烽火建筑安装工程有限责任公司
项目经理：夏坤</t>
  </si>
  <si>
    <t>吉林安正工程管理有限公司
总监理工程师：王丽霞</t>
  </si>
  <si>
    <t>吉林昌邑万达广场项目</t>
  </si>
  <si>
    <t>吉林市昌邑区吉林大街</t>
  </si>
  <si>
    <t>吉林市万达广场投资有限公司
项目负责人：杨思飏</t>
  </si>
  <si>
    <t>中国建筑第八工程局有限公司
项目经理：王健</t>
  </si>
  <si>
    <t>建研凯勃建设工程咨询有限公司
总监理工程师：崔占军</t>
  </si>
  <si>
    <t>达到合格标准</t>
  </si>
  <si>
    <t xml:space="preserve">  注：工程按工程质量标准化检查评分高低顺序排列。</t>
  </si>
  <si>
    <t>东北电力大学综合实验及创新教育中心</t>
  </si>
  <si>
    <t>长春路169号东北电力大学东校区院内</t>
  </si>
  <si>
    <t>东北电力大学
项目负责人：杨晓军</t>
  </si>
  <si>
    <t>吉林吉化华强建设有限责任公司
项目经理：张松波</t>
  </si>
  <si>
    <t>吉林建设项目管理有限公司
总监理工程师：刘秀芳</t>
  </si>
  <si>
    <t>吉林恒大滨江左岸项目二标段</t>
  </si>
  <si>
    <t>吉林市恒大宏盛房地产开发有限公司
项目负责人：高原</t>
  </si>
  <si>
    <t>深圳市建筑工程股份有限公司
项目经理：杨德辉</t>
  </si>
  <si>
    <t>广州市恒合工程监理有限公司
总监理工程师：田小志</t>
  </si>
  <si>
    <t>不合格</t>
  </si>
  <si>
    <t xml:space="preserve">吉林华微电子股份有限公司电力电子器件基地项目综合动力站          </t>
  </si>
  <si>
    <t xml:space="preserve">吉林市深圳街97号      </t>
  </si>
  <si>
    <t>吉林华微电子股份有限公司
项目负责人：张生飞</t>
  </si>
  <si>
    <t>中油吉林化建工程有限公司
项目经理：程跃海</t>
  </si>
  <si>
    <t>吉林建设监理有限公司
总监理工程师：曹艳华</t>
  </si>
  <si>
    <t>松花湖滑雪场项目5#</t>
  </si>
  <si>
    <t>丰满区小白山乡</t>
  </si>
  <si>
    <t>吉林松花湖置业有限公司
项目负责人：许波</t>
  </si>
  <si>
    <t>江苏宏景集团有限公司
项目经理：
项目经理：姚建平</t>
  </si>
  <si>
    <t>长春市唯实建设工程项目管理有限公司
总监理工程师：李敏</t>
  </si>
  <si>
    <t>江山印象二期</t>
  </si>
  <si>
    <t>滨江南路蓝旗大桥东</t>
  </si>
  <si>
    <t>吉林市七彩房地产开发有限公司
项目负责人：刘树平</t>
  </si>
  <si>
    <t>吉林市鑫鸿建筑安装有限公司
项目经理：龚万喜</t>
  </si>
  <si>
    <t>吉林市鑫成建设监理有限公司
总监理工程师：林连东</t>
  </si>
  <si>
    <t xml:space="preserve">金沙街东侧、沙虎路北侧地块（金岸一家） </t>
  </si>
  <si>
    <t xml:space="preserve">船营区金沙街  </t>
  </si>
  <si>
    <t>吉林省亿宏房地产开发有限公司
项目负责人：孙坚</t>
  </si>
  <si>
    <t>吉林市宏俐达建筑安装工程有限公司
项目经理：寻子龙</t>
  </si>
  <si>
    <t>吉林鼎信建设工程项目管理有限公司
总监理工程师：梁薇</t>
  </si>
  <si>
    <t>金汇广场</t>
  </si>
  <si>
    <t>船营区雾凇中路</t>
  </si>
  <si>
    <t>吉林市成城观山房地产开发有限公司
项目负责人：白鸿志</t>
  </si>
  <si>
    <t>吉林市鑫业建筑安装有限公司
项目经理：倪元阳</t>
  </si>
  <si>
    <t>吉林建设项目管理有限公司
总监理工程师：吴座刚</t>
  </si>
  <si>
    <t xml:space="preserve">吉林市船营区欢喜乡新立小学校灾后重建项目          </t>
  </si>
  <si>
    <t xml:space="preserve">欢喜乡新立小学院内      </t>
  </si>
  <si>
    <t>吉林市船营区欢喜乡中心小学校
项目负责人：崔云峰</t>
  </si>
  <si>
    <t>吉林市船营建筑安装有限责任公司
项目经理：王洋</t>
  </si>
  <si>
    <t>吉林市城园设计院有限责任公司
总监理工程师：赵志波</t>
  </si>
  <si>
    <t>原吉林市委党校区域改造项目（金域华府)</t>
  </si>
  <si>
    <t>吉林市光华路原市委党校院内</t>
  </si>
  <si>
    <t>吉林市裕丰房地产开发有限公司
项目负责人：胡来庆</t>
  </si>
  <si>
    <t>吉林市吉军建筑工程有限责任公司
项目经理：徐振民</t>
  </si>
  <si>
    <t>吉林市城园设计院有限责任公司
总监理工程师：索向</t>
  </si>
  <si>
    <t>首创国际广场项目</t>
  </si>
  <si>
    <t>吉林市昌邑区和平路</t>
  </si>
  <si>
    <t>吉林首创房地产开发有限公司
项目负责人：杨国权</t>
  </si>
  <si>
    <t>吉林市第一建筑工程股份有限公司
项目经理：史凌飞</t>
  </si>
  <si>
    <t>中安正管工程管理集团有限公司
总监理工程师：张俊伟</t>
  </si>
  <si>
    <t>金地中央大街3号地</t>
  </si>
  <si>
    <t>吉林市金地房地产开发有限公司
项目负责人：王文海</t>
  </si>
  <si>
    <t>吉林市伊瑞达建筑安装工程有限公司
项目经理：卞晓东</t>
  </si>
  <si>
    <t>吉林省利达工程项目管理有限公司
总监理工程师：张文勇</t>
  </si>
  <si>
    <t>吉林市鑫业建筑安装有限公司
项目经理：刁俊生</t>
  </si>
  <si>
    <t>金地中央大街1号地</t>
  </si>
  <si>
    <t>吉林长弓建筑安装工程有限责任公司
项目经理：樊松涛</t>
  </si>
  <si>
    <t>吉林恒大滨江左岸项目一标段</t>
  </si>
  <si>
    <t>吉林市恒大宏盛房地产开发有限公司
项目负责人：胡志宽</t>
  </si>
  <si>
    <t>上海建工五建集团有限公司
项目经理：白卿鹏</t>
  </si>
  <si>
    <t>吉林市鑫业建筑安装有限公司
项目经理：侯丽莉</t>
  </si>
  <si>
    <t>金地中央大街2号地</t>
  </si>
  <si>
    <t>吉林市鑫鼎建筑安装有限责任公司
项目经理：钟颖</t>
  </si>
  <si>
    <t>未检查</t>
  </si>
  <si>
    <t>项目管理未检查
此项目不做评定</t>
  </si>
  <si>
    <t>昆明街改造项目一期（钻石名苑）</t>
  </si>
  <si>
    <t>桃源路66号</t>
  </si>
  <si>
    <t>吉林市万诚房地产开发有限公司
项目负责人：关磊</t>
  </si>
  <si>
    <t>吉林市第一建筑工程股份有限公司
项目经理：葛付元</t>
  </si>
  <si>
    <t xml:space="preserve">北华大学师范分院体育艺术楼建设项目                      </t>
  </si>
  <si>
    <t xml:space="preserve">吉林市吉林大街22号（北华大学师范分院院内）      </t>
  </si>
  <si>
    <t>北华大学师范分院
项目负责人：姜红凯</t>
  </si>
  <si>
    <t>吉林建工集团有限公司
项目经理：贾秋梅</t>
  </si>
  <si>
    <t xml:space="preserve">金域豪庭 5#住宅          </t>
  </si>
  <si>
    <t xml:space="preserve">高新区新余街      </t>
  </si>
  <si>
    <t>吉林市鑫泓房地产开发有限公司
项目负责人：柳毅</t>
  </si>
  <si>
    <t>吉林富强建筑工程有限公司
项目经理：胡光泽</t>
  </si>
  <si>
    <t>吉林市建铭建筑工程监理有限责任公司
总监理工程师：朱传跃</t>
  </si>
  <si>
    <t xml:space="preserve">吉林市社会福利院养老综合项目 </t>
  </si>
  <si>
    <t>吉林市西安路</t>
  </si>
  <si>
    <t>吉林市社会福利院
项目负责人：殷啸</t>
  </si>
  <si>
    <t>吉林冶建有限公司
项目经理：张志宇</t>
  </si>
  <si>
    <t>吉林市城园设计院有限责任公司
总监理工程师：李静</t>
  </si>
  <si>
    <t>九新雾凇水岸31#楼</t>
  </si>
  <si>
    <t>吉林市经开区九站街</t>
  </si>
  <si>
    <t>吉林省九新实业集团房地产开发有限公司
项目负责人：郑硕</t>
  </si>
  <si>
    <t>吉林市承兴建筑工程有限公司
项目经理：李硕恒</t>
  </si>
  <si>
    <t>中安正管工程管理集团有限公司
总监理工程师：李金成</t>
  </si>
  <si>
    <t xml:space="preserve">越山路东风标致4S店西侧项目1#服务中心  </t>
  </si>
  <si>
    <t>吉林市万华投资有限公司
项目负责人：孙立东</t>
  </si>
  <si>
    <t>吉林市彤晖建设安装工程有限公司
项目经理：修崎</t>
  </si>
  <si>
    <t>吉林省建信工程咨询有限公司
总监理工程师：王红</t>
  </si>
  <si>
    <t>船营区住建局环卫车库</t>
  </si>
  <si>
    <t>船营区沙河子</t>
  </si>
  <si>
    <t>船营区住建局
项目负责人：顾柏峰</t>
  </si>
  <si>
    <t>吉林市安宇建筑工程有限责任公司
项目经理：张济民</t>
  </si>
  <si>
    <t>吉林市鑫成监理有限公司
总监理工程师：孟涛</t>
  </si>
  <si>
    <t xml:space="preserve">绿洲公元二期60#住宅          </t>
  </si>
  <si>
    <t xml:space="preserve">高新区绿洲公园内      </t>
  </si>
  <si>
    <t>吉林市汇金房地产开发有限公司
项目负责人：杨金江</t>
  </si>
  <si>
    <t>吉林吉化华强建设有限责任公司
项目经理：杨念国</t>
  </si>
  <si>
    <t>吉林弘建工程建设监理有限公司
总监理工程师：徐大伟</t>
  </si>
  <si>
    <r>
      <rPr>
        <b/>
        <sz val="11"/>
        <color indexed="8"/>
        <rFont val="仿宋_GB2312"/>
        <charset val="134"/>
      </rPr>
      <t>建华家园2</t>
    </r>
    <r>
      <rPr>
        <b/>
        <sz val="11"/>
        <color indexed="8"/>
        <rFont val="宋体"/>
        <charset val="134"/>
      </rPr>
      <t>8#</t>
    </r>
  </si>
  <si>
    <t>丰满区江南乡</t>
  </si>
  <si>
    <t>吉林市建华房地产开发有限公司
项目负责人：王猛</t>
  </si>
  <si>
    <t>北疆建筑公司
项目经理：班晓宇</t>
  </si>
  <si>
    <t>吉林建设项目管理有限公司
总监理工程师：秦风杰</t>
  </si>
  <si>
    <t>中海国际社区K期二标</t>
  </si>
  <si>
    <t>丰满区恒山东路</t>
  </si>
  <si>
    <t>吉林中海海华房地产开发有限公司
项目负责人：李喆</t>
  </si>
  <si>
    <t>吉林省一建工程股份公司
项目经理：贾晗</t>
  </si>
  <si>
    <t>吉林市建铭建筑工程监理有限公司
总监理工程师：张秀梅</t>
  </si>
  <si>
    <t>无施工许可证（否决项）
不合格</t>
  </si>
  <si>
    <t xml:space="preserve">北大壶冬奥村一期①员工公寓                       </t>
  </si>
  <si>
    <t xml:space="preserve">北大壶开发区      </t>
  </si>
  <si>
    <t>吉林市桥山房地产开发有限公司
项目负责人：刘学</t>
  </si>
  <si>
    <t>中国京冶工程技术有限公司
项目经理：杜权</t>
  </si>
  <si>
    <t>北京康迪建设监理咨询有限公司
总监理工程师：李立新</t>
  </si>
  <si>
    <t xml:space="preserve">吉林恒大城一期 </t>
  </si>
  <si>
    <t>船营区西宁路</t>
  </si>
  <si>
    <t>吉林市恒大坤盛房地产开发有限公司
项目负责人：高原</t>
  </si>
  <si>
    <t>江苏南通三建集团股份有限公司
项目经理：严双勇</t>
  </si>
  <si>
    <t>广州市恒合工程监理有限公司
总监理工程师：张剑锋</t>
  </si>
  <si>
    <t>中海国际社区K期一标</t>
  </si>
  <si>
    <t>吉林省新生建筑集团有限公司
项目经理：董德山</t>
  </si>
  <si>
    <t>兆隆城市广场A9#</t>
  </si>
  <si>
    <t>中兴街以西，滨江北路以北，徐州路以南</t>
  </si>
  <si>
    <t>吉林市兆隆房地产开发有限公司
项目负责人：郭舰</t>
  </si>
  <si>
    <t>长春市柏巢建设有限责任公司
项目经理：赵洪波</t>
  </si>
  <si>
    <t>吉林鼎信建设工程项目管理有限公司
总监理工程师：滕伟英</t>
  </si>
  <si>
    <t>中国（吉林）国家碳纤维应用研发中心</t>
  </si>
  <si>
    <t xml:space="preserve">经开区杏林路 </t>
  </si>
  <si>
    <t>吉林市新城建设开发投资有限公司
项目负责人：朱昆</t>
  </si>
  <si>
    <t>吉林凇江建设开发有限公司
项目经理：王中广</t>
  </si>
  <si>
    <t>吉林鼎信建设工程项目管理有限公司
总监理工程师：邱援升</t>
  </si>
  <si>
    <t>兆隆城市广场A15#</t>
  </si>
  <si>
    <t>长春建工集团有限公司
项目经理：高振岩</t>
  </si>
  <si>
    <r>
      <rPr>
        <b/>
        <sz val="11"/>
        <color indexed="8"/>
        <rFont val="仿宋_GB2312"/>
        <charset val="134"/>
      </rPr>
      <t>万丰玫瑰园5</t>
    </r>
    <r>
      <rPr>
        <b/>
        <sz val="11"/>
        <color indexed="8"/>
        <rFont val="宋体"/>
        <charset val="134"/>
      </rPr>
      <t>#</t>
    </r>
  </si>
  <si>
    <t>吉林市万丰置业有限公司
项目负责人：杨利强</t>
  </si>
  <si>
    <t>吉林市第一建筑工程股份有限公司
项目经理：金龙</t>
  </si>
  <si>
    <t>吉林市建铭建筑工程监理有限公司
总监理工程师：王英哲</t>
  </si>
  <si>
    <t>中海国际社区L期</t>
  </si>
  <si>
    <t>沈阳北方建设股份有限公司
项目经理：杨诺</t>
  </si>
  <si>
    <t>兆隆城市广场A8#</t>
  </si>
  <si>
    <t>吉林市鑫馨建筑安装工程有限责任公司
项目经理：裴芳芳</t>
  </si>
  <si>
    <t>长春路24#危旧房改造项目</t>
  </si>
  <si>
    <t>长春路24号</t>
  </si>
  <si>
    <t>长春市鑫隆房地产开发有限责任公司
项目负责人：陈九章</t>
  </si>
  <si>
    <t>吉化北建第十有限公司
项目经理：杨钰</t>
  </si>
  <si>
    <t>吉林省吉林轻工业设计院有限公司
总监理工程师：刘学章</t>
  </si>
  <si>
    <t>吉林市四川街西住宅改造项目地块一</t>
  </si>
  <si>
    <t>吉林市昌邑区</t>
  </si>
  <si>
    <t>吉林铁信集团有限责任公司
项目负责人：戚海立</t>
  </si>
  <si>
    <t>吉林新天地建筑安装工程有限公司
项目经理：赵梓茹</t>
  </si>
  <si>
    <t>吉林省金科工程监理有限公司
总监理工程师：王明忠</t>
  </si>
  <si>
    <t>吉林威高医疗器械药品物流交易中心</t>
  </si>
  <si>
    <t>船营区晓光路与金沙街交汇处</t>
  </si>
  <si>
    <t>吉林省威高宝仁医用制品有限公司
项目负责人：孙晓威</t>
  </si>
  <si>
    <t>吉林市鑫业建筑安装有限公司
项目经理：赵晓桓</t>
  </si>
  <si>
    <t>吉林市鑫成建设监理有限公司
总监理工程师：田俊平</t>
  </si>
  <si>
    <t>吉林市珲春北街东改造项目</t>
  </si>
  <si>
    <t>吉林市昌邑区珲春北街</t>
  </si>
  <si>
    <t>吉林市鑫马房地产开发有限公司
项目负责人：闫成</t>
  </si>
  <si>
    <t>吉林市正信建筑工程有限公司
项目经理：贾志刚</t>
  </si>
  <si>
    <t>吉林市建铭建筑工程监理有限责任公司
总监理工程师：王英哲</t>
  </si>
  <si>
    <t xml:space="preserve">  注：本页工程均未办理施工许可证，不论得分高低，标准化管理均为不合格。</t>
  </si>
  <si>
    <t>附件2</t>
  </si>
  <si>
    <t>2018年6月各县（市）、区民用房屋建筑工程标准化管理检查情况表</t>
  </si>
  <si>
    <t>桦甸金城综合楼建设项目</t>
  </si>
  <si>
    <t>桦甸市桦甸大街以南金水路以西</t>
  </si>
  <si>
    <t>桦甸市城发实业有限公司
项目负责人：宋彦华</t>
  </si>
  <si>
    <t>福建铭泰集团有限公司
项目经理：廖静</t>
  </si>
  <si>
    <t>桦甸市工程建设监理公司
总监理工程师：魏鑫</t>
  </si>
  <si>
    <t>永吉平安家园二期6#</t>
  </si>
  <si>
    <t>永吉县口前镇</t>
  </si>
  <si>
    <t>吉林省永安房地产开发有限公司
项目负责人：李平</t>
  </si>
  <si>
    <t>吉林鸿亚建筑有限公司
项目经理：李雪松</t>
  </si>
  <si>
    <t>中吉弘建工程管理有限公司
总监理工程师：李艳秋</t>
  </si>
  <si>
    <t>桦甸市第五中学移址新建项目</t>
  </si>
  <si>
    <t>桦甸市金鼎路和滨水路合围外</t>
  </si>
  <si>
    <t>桦甸市第五中学
项目负责人：谭德利</t>
  </si>
  <si>
    <t>吉林省新金都集团建筑工程有限公司
项目经理：刘培海</t>
  </si>
  <si>
    <t>桦甸市工程建设监理公司
总监理工程师：王金亮</t>
  </si>
  <si>
    <t>舒兰市政务服务中心工程</t>
  </si>
  <si>
    <t>舒兰市</t>
  </si>
  <si>
    <t>舒兰市政务服务中心
项目负责人：
项目负责人：李井田</t>
  </si>
  <si>
    <t>吉林市第一建筑工程服务有限公司
项目经理：金力侠</t>
  </si>
  <si>
    <t>舒兰市工程建设监理有限责任公司
总监理工程师：王为</t>
  </si>
  <si>
    <t>磐石市隆昌琉森小镇B-01-46栋</t>
  </si>
  <si>
    <t>磐石河以东磐呼路以西</t>
  </si>
  <si>
    <t>吉林省隆昌房地产开发有限公司
项目负责人：刘波</t>
  </si>
  <si>
    <t>吉林省隆成建筑工程有限公司
项目经理：张明丽</t>
  </si>
  <si>
    <t>磐石市建设监理公司
总监理工程师：马堔</t>
  </si>
  <si>
    <t>磐石市第五中学</t>
  </si>
  <si>
    <t>磐石市第五中学院内</t>
  </si>
  <si>
    <t>磐石市第五中学
项目负责人：戚明</t>
  </si>
  <si>
    <t>吉林省华耀建筑工程有限公司
项目经理：周林枫</t>
  </si>
  <si>
    <t>磐石市建设监理公司
总监理工程师：庄延宏</t>
  </si>
  <si>
    <t>舒兰市技工学校教学楼项目</t>
  </si>
  <si>
    <t>舒兰市职业技术教育中心
项目负责人：赵义斌</t>
  </si>
  <si>
    <t>吉林吉化华强建设有限责任公司
项目经理：陈孝廉</t>
  </si>
  <si>
    <t>舒兰市工程建设有限责任公司
总监理工程师：杨红波</t>
  </si>
  <si>
    <t>蛟河市枫林湾四期三批</t>
  </si>
  <si>
    <t>蛟河市</t>
  </si>
  <si>
    <t>吉林省剑桥房地产开发有限公司
项目负责人：何威</t>
  </si>
  <si>
    <t>泰州市中壬建筑安装工程有限公司
项目经理：宋志洪</t>
  </si>
  <si>
    <t>吉林省元辰工程项目管理有限公司
总监理工程师：敖玉春</t>
  </si>
  <si>
    <t>蛟河市河南小市场棚户区（英才校区）二期</t>
  </si>
  <si>
    <t>蛟河市中信房地产开发有限公司
项目负责人：甘思仟</t>
  </si>
  <si>
    <t>蛟河市城区建筑有限公司
项目经理：李英华</t>
  </si>
  <si>
    <t>吉林鼎信建筑工程项目管理有限公司
总监理工程师：腾伟英</t>
  </si>
  <si>
    <t>白桦林家温泉小镇</t>
  </si>
  <si>
    <t>吉林市桦皮厂镇</t>
  </si>
  <si>
    <t xml:space="preserve">吉林市锦东家温泉房地产开发有限公司 </t>
  </si>
  <si>
    <t>吉林市第一建筑工程服务有限公司
项目经理：刘伟</t>
  </si>
  <si>
    <t>吉林市建筑工程管理有限责任公司
总监理工程师：成玉华</t>
  </si>
  <si>
    <t xml:space="preserve">  注：工程按工程质量标准化检查评分高低顺序排列。未办理施工许可证工程，标准化管理为不合格。</t>
  </si>
  <si>
    <t>附件3</t>
  </si>
  <si>
    <t>2018年6月市区工业房屋建筑工程标准化管理检查情况表</t>
  </si>
  <si>
    <t>总分95分</t>
  </si>
  <si>
    <t>碳纤维标准化厂区建设项目</t>
  </si>
  <si>
    <t>吉林市经开区</t>
  </si>
  <si>
    <t>吉林凇江建设开发有限公司
项目经理：耿文</t>
  </si>
  <si>
    <t>吉林化纤股份有限公司年产10000吨高性能差别化人造丝项目</t>
  </si>
  <si>
    <t>经开区516-1号</t>
  </si>
  <si>
    <t>吉林化纤股份有限公司
项目负责人：昝永权</t>
  </si>
  <si>
    <t>吉林市伊瑞达建筑安装工程有限公司
项目经理：杨剑</t>
  </si>
  <si>
    <t>吉林建设项目管理有限公司
总监理工程师：赵明</t>
  </si>
  <si>
    <t>博大东方30万吨/年二氧化碳基生物降解塑料一期5万吨/年项目</t>
  </si>
  <si>
    <t>龙潭区汉江路</t>
  </si>
  <si>
    <t>博大东方新型化工有限公司
项目负责人：邹明志</t>
  </si>
  <si>
    <t>中石化工建设有限公司
项目经理：李京葆</t>
  </si>
  <si>
    <t>吉林梦溪工程管理有限公司
总监理工程师：孙熹娇</t>
  </si>
  <si>
    <t>吉林怡达化工有限公司年产200t钛硅分子筛（TS-1）催化剂项目</t>
  </si>
  <si>
    <t xml:space="preserve">吉林经济技术开发区昆仑街346号 </t>
  </si>
  <si>
    <t>吉林怡达化工有限公司
项目负责人：高华</t>
  </si>
  <si>
    <t>中化二建集团有限公司
项目经理：赵海宁</t>
  </si>
  <si>
    <t>吉林市华宇工程建设监理咨询有限责任公司
总监理工程师：韩学田</t>
  </si>
  <si>
    <t>建龙80万吨冷轧工程</t>
  </si>
  <si>
    <t>吉林建龙钢铁有限责任公司院内</t>
  </si>
  <si>
    <t>吉林建龙钢铁有限责任公司
项目负责人：初国君</t>
  </si>
  <si>
    <t>吉化集团吉林市北方建设有限责任公司
项目经理：刘威</t>
  </si>
  <si>
    <t>黑龙江省冶金工程建设监理有限责任公司</t>
  </si>
  <si>
    <t>未办理质量监督手续
不合格</t>
  </si>
  <si>
    <t xml:space="preserve">  注：工程按工程质量标准化检查评分高低顺序排列。各工程均未检查项目管理内容，实际检查项目总分95分，因检查内容不全，检查分数不作为标准化管理考核成绩。</t>
  </si>
  <si>
    <t>附件4</t>
  </si>
  <si>
    <t>2018年6月市政基础设施工程质量安全提升行动检查情况表</t>
  </si>
  <si>
    <t>工程质量安全提升行动评分（合格率）</t>
  </si>
  <si>
    <t>市场行为</t>
  </si>
  <si>
    <t>吉林市白山大桥</t>
  </si>
  <si>
    <t>丰满区</t>
  </si>
  <si>
    <t>吉林市城市建设管理有限公司
项目负责人：张志强</t>
  </si>
  <si>
    <t>中铁十七局集团第四工程有限公司
项目经理：唐锦辉</t>
  </si>
  <si>
    <t>吉林建设项目管理有限公司
总监理工程师：周雪</t>
  </si>
  <si>
    <t>吉林市雾凇西路二期、秀水街（迎宾大路——雾凇西路）BT项目（光北路南——伟光路）道路工程</t>
  </si>
  <si>
    <t>船营区</t>
  </si>
  <si>
    <t>吉林市城市建设管理有限公司
项目负责人：张雪峰</t>
  </si>
  <si>
    <t>吉林省运达建筑工程有限公司
项目经理：张晓明</t>
  </si>
  <si>
    <t>吉林建设项目管理有限公司
总监理工程师：徐景龙</t>
  </si>
  <si>
    <t>哈达湾区域管廊建设项目一标段</t>
  </si>
  <si>
    <t>吉林市哈达湾区域</t>
  </si>
  <si>
    <t>吉林市吉城综合管廊建设经营有限公司
项目负责人：刘飞宇</t>
  </si>
  <si>
    <t>中国三冶集团有限公司
项目经理：黄超</t>
  </si>
  <si>
    <t>吉林建设项目管理有限公司
总监理工程师：陈铁民</t>
  </si>
  <si>
    <t>吉林经济技术开发区九江大路、经开大街北段地下综合管廊项目（三标段：经开大街北段地下综合管廊）</t>
  </si>
  <si>
    <t>吉林经开区内</t>
  </si>
  <si>
    <t>吉林经济技术开发区城发管廊投资运营有限公司
项目负责人：关平</t>
  </si>
  <si>
    <t>吉林市市政建设集团有限公司
项目经理：王连山</t>
  </si>
  <si>
    <t>吉林省吉林轻工业设计院有限公司
总监理工程师：马福波</t>
  </si>
  <si>
    <t>吉林经济技术开发区九江大路、经开大街北段地下综合管廊项目（一标段：九江大路综合管廊K0+307-K3+380段）</t>
  </si>
  <si>
    <t>吉林经济技术开发区城发管廊投资运营有限公司
项目负责人：李鹏涛</t>
  </si>
  <si>
    <t>吉林市建铭建筑工程监理有限责任公司
总监理工程师：李洪胜</t>
  </si>
  <si>
    <t>吉林经济技术开发区九江大路、经开大街北段地下综合管廊项目（二标段：九江大路综合管廊K3+380-K4+885段）</t>
  </si>
  <si>
    <t>吉林汇英建筑工程监理有限责任公司
总监理工程师：刘忠维</t>
  </si>
  <si>
    <t>吉林北山四季越野滑雪场-室外滑雪栈道</t>
  </si>
  <si>
    <t>船营区北山公园</t>
  </si>
  <si>
    <t>吉林市城市建设控股集团有限公司
项目负责人：冯麟凯</t>
  </si>
  <si>
    <t>吉林市市政建设集团有限公司
项目经理：苏润江</t>
  </si>
  <si>
    <t>吉林安正工程管理有限公司
总监理工程师：隋耀斌</t>
  </si>
  <si>
    <t>吉林市2017年主次街路道路、路灯维修改造二期工程三标段重庆街道路改造工程</t>
  </si>
  <si>
    <t>昌邑区</t>
  </si>
  <si>
    <t>吉林市城市建设管理有限公司
项目负责人：葛真理</t>
  </si>
  <si>
    <t>吉林市众工建筑安装工程有限责任公司
项目经理：刘福成</t>
  </si>
  <si>
    <t>吉林建设项目管理有限公司
总监理工程师：佟颖</t>
  </si>
  <si>
    <t>吉林市丰满区安华回迁区配套道路蓝旗路（规划路一）</t>
  </si>
  <si>
    <t>文投吉林市体育产业投资发展有限公司
项目负责人：于晓峰</t>
  </si>
  <si>
    <t>中国建筑第八工程局有限公司
项目经理：许翔</t>
  </si>
  <si>
    <t>沈阳建筑大学建设项目管理公司
总监理工程师：李广馥</t>
  </si>
  <si>
    <t>吉林市望云北街道路工程</t>
  </si>
  <si>
    <t>吉林市城市建设控股集团有限公司
项目负责人：窦立臣</t>
  </si>
  <si>
    <t>吉林恒信市政建设工程有限公司
项目经理：李艳华</t>
  </si>
  <si>
    <t xml:space="preserve">  注：部分项目未检查市场行为，个别项目未检查文明施工和安全管理，检查合格率仅做参考。（市政基础设施项目无施工现场标准化管理要求）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</si>
</sst>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%"/>
  </numFmts>
  <fonts count="71">
    <font>
      <sz val="11"/>
      <color theme="1"/>
      <name val="宋体"/>
      <charset val="134"/>
      <scheme val="minor"/>
    </font>
    <font>
      <sz val="16"/>
      <color indexed="8"/>
      <name val="黑体"/>
      <charset val="134"/>
    </font>
    <font>
      <sz val="24"/>
      <color indexed="8"/>
      <name val="方正小标宋简体"/>
      <charset val="134"/>
    </font>
    <font>
      <b/>
      <sz val="14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1"/>
      <color indexed="8"/>
      <name val="仿宋_GB2312"/>
      <charset val="134"/>
    </font>
    <font>
      <sz val="11"/>
      <color indexed="8"/>
      <name val="仿宋_GB2312"/>
      <charset val="134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  <font>
      <sz val="11"/>
      <color indexed="10"/>
      <name val="宋体"/>
      <charset val="134"/>
    </font>
    <font>
      <sz val="12"/>
      <name val="宋体"/>
      <charset val="134"/>
    </font>
    <font>
      <sz val="12"/>
      <color theme="1"/>
      <name val="仿宋_GB2312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1F4A7E"/>
      <name val="宋体"/>
      <charset val="134"/>
    </font>
    <font>
      <b/>
      <sz val="18"/>
      <color rgb="FF1F4A7E"/>
      <name val="宋体"/>
      <charset val="134"/>
    </font>
    <font>
      <sz val="11"/>
      <color rgb="FF9C0006"/>
      <name val="宋体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1"/>
      <color rgb="FF006100"/>
      <name val="宋体"/>
      <charset val="134"/>
    </font>
    <font>
      <b/>
      <sz val="11"/>
      <color rgb="FFFA7D00"/>
      <name val="宋体"/>
      <charset val="134"/>
    </font>
    <font>
      <sz val="11"/>
      <color rgb="FFFA7D00"/>
      <name val="宋体"/>
      <charset val="134"/>
    </font>
    <font>
      <sz val="11"/>
      <color rgb="FF9C6500"/>
      <name val="宋体"/>
      <charset val="134"/>
    </font>
    <font>
      <b/>
      <sz val="11"/>
      <color rgb="FF3F3F3F"/>
      <name val="宋体"/>
      <charset val="134"/>
    </font>
    <font>
      <sz val="11"/>
      <color rgb="FF3F3F76"/>
      <name val="宋体"/>
      <charset val="134"/>
    </font>
    <font>
      <sz val="11"/>
      <color theme="1"/>
      <name val="仿宋_GB2312"/>
      <charset val="134"/>
    </font>
  </fonts>
  <fills count="8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1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5" applyNumberFormat="0" applyAlignment="0" applyProtection="0">
      <alignment vertical="center"/>
    </xf>
    <xf numFmtId="0" fontId="30" fillId="6" borderId="16" applyNumberFormat="0" applyAlignment="0" applyProtection="0">
      <alignment vertical="center"/>
    </xf>
    <xf numFmtId="0" fontId="31" fillId="6" borderId="15" applyNumberFormat="0" applyAlignment="0" applyProtection="0">
      <alignment vertical="center"/>
    </xf>
    <xf numFmtId="0" fontId="32" fillId="7" borderId="17" applyNumberForma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1" fillId="57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58" borderId="0" applyNumberFormat="0" applyBorder="0" applyAlignment="0" applyProtection="0">
      <alignment vertical="center"/>
    </xf>
    <xf numFmtId="0" fontId="41" fillId="59" borderId="0" applyNumberFormat="0" applyBorder="0" applyAlignment="0" applyProtection="0">
      <alignment vertical="center"/>
    </xf>
    <xf numFmtId="0" fontId="41" fillId="60" borderId="0" applyNumberFormat="0" applyBorder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1" fillId="63" borderId="0" applyNumberFormat="0" applyBorder="0" applyAlignment="0" applyProtection="0">
      <alignment vertical="center"/>
    </xf>
    <xf numFmtId="0" fontId="41" fillId="64" borderId="0" applyNumberFormat="0" applyBorder="0" applyAlignment="0" applyProtection="0">
      <alignment vertical="center"/>
    </xf>
    <xf numFmtId="0" fontId="41" fillId="65" borderId="0" applyNumberFormat="0" applyBorder="0" applyAlignment="0" applyProtection="0">
      <alignment vertical="center"/>
    </xf>
    <xf numFmtId="0" fontId="41" fillId="66" borderId="0" applyNumberFormat="0" applyBorder="0" applyAlignment="0" applyProtection="0">
      <alignment vertical="center"/>
    </xf>
    <xf numFmtId="0" fontId="41" fillId="67" borderId="0" applyNumberFormat="0" applyBorder="0" applyAlignment="0" applyProtection="0">
      <alignment vertical="center"/>
    </xf>
    <xf numFmtId="0" fontId="41" fillId="68" borderId="0" applyNumberFormat="0" applyBorder="0" applyAlignment="0" applyProtection="0">
      <alignment vertical="center"/>
    </xf>
    <xf numFmtId="0" fontId="41" fillId="69" borderId="0" applyNumberFormat="0" applyBorder="0" applyAlignment="0" applyProtection="0">
      <alignment vertical="center"/>
    </xf>
    <xf numFmtId="0" fontId="41" fillId="58" borderId="0" applyNumberFormat="0" applyBorder="0" applyAlignment="0" applyProtection="0">
      <alignment vertical="center"/>
    </xf>
    <xf numFmtId="0" fontId="41" fillId="59" borderId="0" applyNumberFormat="0" applyBorder="0" applyAlignment="0" applyProtection="0">
      <alignment vertical="center"/>
    </xf>
    <xf numFmtId="0" fontId="41" fillId="70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71" borderId="20" applyNumberFormat="0" applyAlignment="0" applyProtection="0">
      <alignment vertical="center"/>
    </xf>
    <xf numFmtId="0" fontId="44" fillId="72" borderId="21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40" borderId="20" applyNumberFormat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52" fillId="73" borderId="0" applyNumberFormat="0" applyBorder="0" applyAlignment="0" applyProtection="0">
      <alignment vertical="center"/>
    </xf>
    <xf numFmtId="0" fontId="40" fillId="74" borderId="26" applyNumberFormat="0" applyFont="0" applyAlignment="0" applyProtection="0">
      <alignment vertical="center"/>
    </xf>
    <xf numFmtId="0" fontId="53" fillId="71" borderId="27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2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75" borderId="0" applyNumberFormat="0" applyBorder="0" applyAlignment="0" applyProtection="0">
      <alignment vertical="center"/>
    </xf>
    <xf numFmtId="0" fontId="12" fillId="0" borderId="0"/>
    <xf numFmtId="0" fontId="61" fillId="0" borderId="0"/>
    <xf numFmtId="0" fontId="61" fillId="0" borderId="0"/>
    <xf numFmtId="0" fontId="16" fillId="0" borderId="0">
      <alignment vertical="center"/>
    </xf>
    <xf numFmtId="0" fontId="12" fillId="0" borderId="0"/>
    <xf numFmtId="0" fontId="40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12" fillId="0" borderId="0">
      <alignment vertical="center"/>
    </xf>
    <xf numFmtId="0" fontId="63" fillId="0" borderId="0">
      <alignment vertical="center"/>
    </xf>
    <xf numFmtId="0" fontId="62" fillId="0" borderId="0">
      <alignment vertical="center"/>
    </xf>
    <xf numFmtId="0" fontId="12" fillId="0" borderId="0">
      <alignment vertical="center"/>
    </xf>
    <xf numFmtId="0" fontId="6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0" fillId="0" borderId="0">
      <alignment vertical="center"/>
    </xf>
    <xf numFmtId="0" fontId="12" fillId="0" borderId="0"/>
    <xf numFmtId="0" fontId="12" fillId="0" borderId="0"/>
    <xf numFmtId="0" fontId="64" fillId="76" borderId="0" applyNumberFormat="0" applyBorder="0" applyAlignment="0" applyProtection="0">
      <alignment vertical="center"/>
    </xf>
    <xf numFmtId="0" fontId="55" fillId="0" borderId="32" applyNumberFormat="0" applyFill="0" applyAlignment="0" applyProtection="0">
      <alignment vertical="center"/>
    </xf>
    <xf numFmtId="0" fontId="65" fillId="77" borderId="15" applyNumberFormat="0" applyAlignment="0" applyProtection="0">
      <alignment vertical="center"/>
    </xf>
    <xf numFmtId="0" fontId="44" fillId="78" borderId="17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6" fillId="0" borderId="18" applyNumberFormat="0" applyFill="0" applyAlignment="0" applyProtection="0">
      <alignment vertical="center"/>
    </xf>
    <xf numFmtId="0" fontId="41" fillId="79" borderId="0" applyNumberFormat="0" applyBorder="0" applyAlignment="0" applyProtection="0">
      <alignment vertical="center"/>
    </xf>
    <xf numFmtId="0" fontId="41" fillId="80" borderId="0" applyNumberFormat="0" applyBorder="0" applyAlignment="0" applyProtection="0">
      <alignment vertical="center"/>
    </xf>
    <xf numFmtId="0" fontId="41" fillId="81" borderId="0" applyNumberFormat="0" applyBorder="0" applyAlignment="0" applyProtection="0">
      <alignment vertical="center"/>
    </xf>
    <xf numFmtId="0" fontId="41" fillId="82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41" fillId="84" borderId="0" applyNumberFormat="0" applyBorder="0" applyAlignment="0" applyProtection="0">
      <alignment vertical="center"/>
    </xf>
    <xf numFmtId="0" fontId="67" fillId="85" borderId="0" applyNumberFormat="0" applyBorder="0" applyAlignment="0" applyProtection="0">
      <alignment vertical="center"/>
    </xf>
    <xf numFmtId="0" fontId="68" fillId="77" borderId="16" applyNumberFormat="0" applyAlignment="0" applyProtection="0">
      <alignment vertical="center"/>
    </xf>
    <xf numFmtId="0" fontId="69" fillId="86" borderId="15" applyNumberFormat="0" applyAlignment="0" applyProtection="0">
      <alignment vertical="center"/>
    </xf>
    <xf numFmtId="0" fontId="40" fillId="87" borderId="12" applyNumberFormat="0" applyFont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distributed" vertical="center"/>
    </xf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/>
    </xf>
    <xf numFmtId="0" fontId="7" fillId="2" borderId="2" xfId="120" applyFont="1" applyFill="1" applyBorder="1" applyAlignment="1">
      <alignment horizontal="center" vertical="center" wrapText="1"/>
    </xf>
    <xf numFmtId="0" fontId="8" fillId="2" borderId="2" xfId="120" applyFont="1" applyFill="1" applyBorder="1" applyAlignment="1">
      <alignment horizontal="center" vertical="center" wrapText="1"/>
    </xf>
    <xf numFmtId="177" fontId="9" fillId="0" borderId="2" xfId="0" applyNumberFormat="1" applyFont="1" applyBorder="1" applyAlignment="1">
      <alignment vertical="center" wrapText="1"/>
    </xf>
    <xf numFmtId="177" fontId="10" fillId="0" borderId="5" xfId="0" applyNumberFormat="1" applyFont="1" applyBorder="1" applyAlignment="1">
      <alignment vertical="center" wrapText="1"/>
    </xf>
    <xf numFmtId="0" fontId="11" fillId="0" borderId="2" xfId="0" applyFont="1" applyBorder="1">
      <alignment vertical="center"/>
    </xf>
    <xf numFmtId="177" fontId="9" fillId="0" borderId="2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176" fontId="13" fillId="0" borderId="2" xfId="0" applyNumberFormat="1" applyFont="1" applyBorder="1" applyAlignment="1">
      <alignment horizontal="center" vertical="center" wrapText="1"/>
    </xf>
    <xf numFmtId="176" fontId="13" fillId="0" borderId="5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vertical="center" wrapText="1"/>
    </xf>
    <xf numFmtId="176" fontId="10" fillId="0" borderId="5" xfId="0" applyNumberFormat="1" applyFont="1" applyBorder="1" applyAlignment="1">
      <alignment vertical="center" wrapText="1"/>
    </xf>
    <xf numFmtId="0" fontId="0" fillId="0" borderId="2" xfId="0" applyBorder="1">
      <alignment vertical="center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Continuous" vertical="center"/>
    </xf>
    <xf numFmtId="0" fontId="17" fillId="0" borderId="2" xfId="0" applyFont="1" applyBorder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11" fillId="3" borderId="0" xfId="0" applyFont="1" applyFill="1">
      <alignment vertical="center"/>
    </xf>
    <xf numFmtId="0" fontId="0" fillId="3" borderId="0" xfId="0" applyFill="1" applyBorder="1">
      <alignment vertical="center"/>
    </xf>
    <xf numFmtId="0" fontId="0" fillId="3" borderId="0" xfId="0" applyFill="1">
      <alignment vertical="center"/>
    </xf>
    <xf numFmtId="0" fontId="1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distributed" vertical="center"/>
    </xf>
    <xf numFmtId="0" fontId="2" fillId="3" borderId="0" xfId="0" applyFont="1" applyFill="1" applyAlignment="1">
      <alignment vertical="center"/>
    </xf>
    <xf numFmtId="0" fontId="1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distributed" vertical="center"/>
    </xf>
    <xf numFmtId="0" fontId="2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76" fontId="3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6" fontId="5" fillId="3" borderId="2" xfId="0" applyNumberFormat="1" applyFont="1" applyFill="1" applyBorder="1" applyAlignment="1">
      <alignment horizontal="center" vertical="center" wrapText="1"/>
    </xf>
    <xf numFmtId="176" fontId="6" fillId="3" borderId="2" xfId="0" applyNumberFormat="1" applyFon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7" fillId="3" borderId="2" xfId="120" applyFont="1" applyFill="1" applyBorder="1" applyAlignment="1">
      <alignment horizontal="center" vertical="center" wrapText="1"/>
    </xf>
    <xf numFmtId="0" fontId="8" fillId="3" borderId="2" xfId="120" applyFont="1" applyFill="1" applyBorder="1" applyAlignment="1">
      <alignment horizontal="center" vertical="center" wrapText="1"/>
    </xf>
    <xf numFmtId="176" fontId="9" fillId="3" borderId="2" xfId="0" applyNumberFormat="1" applyFont="1" applyFill="1" applyBorder="1" applyAlignment="1">
      <alignment vertical="center" wrapText="1"/>
    </xf>
    <xf numFmtId="176" fontId="10" fillId="3" borderId="2" xfId="0" applyNumberFormat="1" applyFont="1" applyFill="1" applyBorder="1" applyAlignment="1">
      <alignment vertical="center" wrapText="1"/>
    </xf>
    <xf numFmtId="0" fontId="0" fillId="3" borderId="2" xfId="0" applyFill="1" applyBorder="1">
      <alignment vertical="center"/>
    </xf>
    <xf numFmtId="0" fontId="15" fillId="3" borderId="2" xfId="0" applyFont="1" applyFill="1" applyBorder="1" applyAlignment="1">
      <alignment horizontal="center" vertical="center"/>
    </xf>
    <xf numFmtId="0" fontId="18" fillId="3" borderId="2" xfId="120" applyFont="1" applyFill="1" applyBorder="1" applyAlignment="1">
      <alignment horizontal="center" vertical="center" wrapText="1"/>
    </xf>
    <xf numFmtId="0" fontId="19" fillId="3" borderId="2" xfId="120" applyFon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vertical="center"/>
    </xf>
    <xf numFmtId="0" fontId="8" fillId="3" borderId="2" xfId="129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left" vertical="center"/>
    </xf>
    <xf numFmtId="0" fontId="20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vertical="center" wrapText="1"/>
    </xf>
    <xf numFmtId="0" fontId="17" fillId="3" borderId="2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horizontal="left" vertical="center"/>
    </xf>
  </cellXfs>
  <cellStyles count="1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" xfId="49"/>
    <cellStyle name="20% - Accent2" xfId="50"/>
    <cellStyle name="20% - Accent3" xfId="51"/>
    <cellStyle name="20% - Accent4" xfId="52"/>
    <cellStyle name="20% - Accent5" xfId="53"/>
    <cellStyle name="20% - Accent6" xfId="54"/>
    <cellStyle name="20% - 强调文字颜色 1 2" xfId="55"/>
    <cellStyle name="20% - 强调文字颜色 2 2" xfId="56"/>
    <cellStyle name="20% - 强调文字颜色 3 2" xfId="57"/>
    <cellStyle name="20% - 强调文字颜色 4 2" xfId="58"/>
    <cellStyle name="20% - 强调文字颜色 5 2" xfId="59"/>
    <cellStyle name="20% - 强调文字颜色 6 2" xfId="60"/>
    <cellStyle name="40% - Accent1" xfId="61"/>
    <cellStyle name="40% - Accent2" xfId="62"/>
    <cellStyle name="40% - Accent3" xfId="63"/>
    <cellStyle name="40% - Accent4" xfId="64"/>
    <cellStyle name="40% - Accent5" xfId="65"/>
    <cellStyle name="40% - Accent6" xfId="66"/>
    <cellStyle name="40% - 强调文字颜色 1 2" xfId="67"/>
    <cellStyle name="40% - 强调文字颜色 2 2" xfId="68"/>
    <cellStyle name="40% - 强调文字颜色 3 2" xfId="69"/>
    <cellStyle name="40% - 强调文字颜色 4 2" xfId="70"/>
    <cellStyle name="40% - 强调文字颜色 5 2" xfId="71"/>
    <cellStyle name="40% - 强调文字颜色 6 2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强调文字颜色 1 2" xfId="79"/>
    <cellStyle name="60% - 强调文字颜色 2 2" xfId="80"/>
    <cellStyle name="60% - 强调文字颜色 3 2" xfId="81"/>
    <cellStyle name="60% - 强调文字颜色 4 2" xfId="82"/>
    <cellStyle name="60% - 强调文字颜色 5 2" xfId="83"/>
    <cellStyle name="60% - 强调文字颜色 6 2" xfId="84"/>
    <cellStyle name="Accent1" xfId="85"/>
    <cellStyle name="Accent2" xfId="86"/>
    <cellStyle name="Accent3" xfId="87"/>
    <cellStyle name="Accent4" xfId="88"/>
    <cellStyle name="Accent5" xfId="89"/>
    <cellStyle name="Accent6" xfId="90"/>
    <cellStyle name="Bad" xfId="91"/>
    <cellStyle name="Calculation" xfId="92"/>
    <cellStyle name="Check Cell" xfId="93"/>
    <cellStyle name="Explanatory Text" xfId="94"/>
    <cellStyle name="Good" xfId="95"/>
    <cellStyle name="Heading 1" xfId="96"/>
    <cellStyle name="Heading 2" xfId="97"/>
    <cellStyle name="Heading 3" xfId="98"/>
    <cellStyle name="Heading 4" xfId="99"/>
    <cellStyle name="Input" xfId="100"/>
    <cellStyle name="Linked Cell" xfId="101"/>
    <cellStyle name="Neutral" xfId="102"/>
    <cellStyle name="Note" xfId="103"/>
    <cellStyle name="Output" xfId="104"/>
    <cellStyle name="Title" xfId="105"/>
    <cellStyle name="Total" xfId="106"/>
    <cellStyle name="Warning Text" xfId="107"/>
    <cellStyle name="标题 1 2" xfId="108"/>
    <cellStyle name="标题 2 2" xfId="109"/>
    <cellStyle name="标题 3 2" xfId="110"/>
    <cellStyle name="标题 4 2" xfId="111"/>
    <cellStyle name="标题 5" xfId="112"/>
    <cellStyle name="差 2" xfId="113"/>
    <cellStyle name="常规 10" xfId="114"/>
    <cellStyle name="常规 11" xfId="115"/>
    <cellStyle name="常规 11 2" xfId="116"/>
    <cellStyle name="常规 12" xfId="117"/>
    <cellStyle name="常规 13" xfId="118"/>
    <cellStyle name="常规 14" xfId="119"/>
    <cellStyle name="常规 2" xfId="120"/>
    <cellStyle name="常规 2 2" xfId="121"/>
    <cellStyle name="常规 2 2 2" xfId="122"/>
    <cellStyle name="常规 2 2 3" xfId="123"/>
    <cellStyle name="常规 2 2 4" xfId="124"/>
    <cellStyle name="常规 2 3" xfId="125"/>
    <cellStyle name="常规 2 3 2" xfId="126"/>
    <cellStyle name="常规 2 4" xfId="127"/>
    <cellStyle name="常规 2_2016年房建项目" xfId="128"/>
    <cellStyle name="常规 21_2016年房建项目" xfId="129"/>
    <cellStyle name="常规 3" xfId="130"/>
    <cellStyle name="常规 3 2" xfId="131"/>
    <cellStyle name="常规 3 3" xfId="132"/>
    <cellStyle name="常规 4" xfId="133"/>
    <cellStyle name="常规 4 2" xfId="134"/>
    <cellStyle name="常规 4 3" xfId="135"/>
    <cellStyle name="常规 5" xfId="136"/>
    <cellStyle name="常规 5 2" xfId="137"/>
    <cellStyle name="常规 5 3" xfId="138"/>
    <cellStyle name="常规 5_2016年房建项目" xfId="139"/>
    <cellStyle name="常规 6" xfId="140"/>
    <cellStyle name="常规 6 2" xfId="141"/>
    <cellStyle name="常规 6 3" xfId="142"/>
    <cellStyle name="常规 7" xfId="143"/>
    <cellStyle name="常规 7 2" xfId="144"/>
    <cellStyle name="常规 7 3" xfId="145"/>
    <cellStyle name="常规 8" xfId="146"/>
    <cellStyle name="常规 9" xfId="147"/>
    <cellStyle name="好 2" xfId="148"/>
    <cellStyle name="汇总 2" xfId="149"/>
    <cellStyle name="计算 2" xfId="150"/>
    <cellStyle name="检查单元格 2" xfId="151"/>
    <cellStyle name="解释性文本 2" xfId="152"/>
    <cellStyle name="警告文本 2" xfId="153"/>
    <cellStyle name="链接单元格 2" xfId="154"/>
    <cellStyle name="强调文字颜色 1 2" xfId="155"/>
    <cellStyle name="强调文字颜色 2 2" xfId="156"/>
    <cellStyle name="强调文字颜色 3 2" xfId="157"/>
    <cellStyle name="强调文字颜色 4 2" xfId="158"/>
    <cellStyle name="强调文字颜色 5 2" xfId="159"/>
    <cellStyle name="强调文字颜色 6 2" xfId="160"/>
    <cellStyle name="适中 2" xfId="161"/>
    <cellStyle name="输出 2" xfId="162"/>
    <cellStyle name="输入 2" xfId="163"/>
    <cellStyle name="注释 2" xfId="1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1"/>
  <sheetViews>
    <sheetView workbookViewId="0">
      <pane ySplit="5" topLeftCell="A6" activePane="bottomLeft" state="frozen"/>
      <selection/>
      <selection pane="bottomLeft" activeCell="D10" sqref="D10"/>
    </sheetView>
  </sheetViews>
  <sheetFormatPr defaultColWidth="9" defaultRowHeight="13.5"/>
  <cols>
    <col min="1" max="1" width="5.625" style="41" customWidth="1"/>
    <col min="2" max="2" width="25.625" style="44" customWidth="1"/>
    <col min="3" max="3" width="15.625" style="44" customWidth="1"/>
    <col min="4" max="6" width="22.625" style="44" customWidth="1"/>
    <col min="7" max="10" width="9.625" style="44" customWidth="1"/>
    <col min="11" max="11" width="10.625" style="44" customWidth="1"/>
    <col min="12" max="12" width="22.625" style="44" customWidth="1"/>
    <col min="13" max="16384" width="9" style="44"/>
  </cols>
  <sheetData>
    <row r="1" ht="19.5" customHeight="1" spans="1:12">
      <c r="A1" s="45" t="s">
        <v>0</v>
      </c>
      <c r="B1" s="45"/>
      <c r="C1" s="46" t="s">
        <v>1</v>
      </c>
      <c r="D1" s="46"/>
      <c r="E1" s="46"/>
      <c r="F1" s="46"/>
      <c r="G1" s="46"/>
      <c r="H1" s="46"/>
      <c r="I1" s="46"/>
      <c r="J1" s="46"/>
      <c r="K1" s="47"/>
      <c r="L1" s="47"/>
    </row>
    <row r="2" ht="19.5" customHeight="1" spans="1:12">
      <c r="A2" s="48"/>
      <c r="B2" s="48"/>
      <c r="C2" s="49"/>
      <c r="D2" s="49"/>
      <c r="E2" s="49"/>
      <c r="F2" s="49"/>
      <c r="G2" s="49"/>
      <c r="H2" s="49"/>
      <c r="I2" s="49"/>
      <c r="J2" s="49"/>
      <c r="K2" s="50"/>
      <c r="L2" s="50"/>
    </row>
    <row r="3" s="41" customFormat="1" ht="17.25" customHeight="1" spans="1:12">
      <c r="A3" s="51" t="s">
        <v>2</v>
      </c>
      <c r="B3" s="51" t="s">
        <v>3</v>
      </c>
      <c r="C3" s="51" t="s">
        <v>4</v>
      </c>
      <c r="D3" s="52" t="s">
        <v>5</v>
      </c>
      <c r="E3" s="52" t="s">
        <v>6</v>
      </c>
      <c r="F3" s="52" t="s">
        <v>7</v>
      </c>
      <c r="G3" s="53" t="s">
        <v>8</v>
      </c>
      <c r="H3" s="53"/>
      <c r="I3" s="53"/>
      <c r="J3" s="53"/>
      <c r="K3" s="53"/>
      <c r="L3" s="54" t="s">
        <v>9</v>
      </c>
    </row>
    <row r="4" s="41" customFormat="1" ht="17.25" customHeight="1" spans="1:12">
      <c r="A4" s="51"/>
      <c r="B4" s="51"/>
      <c r="C4" s="51"/>
      <c r="D4" s="52"/>
      <c r="E4" s="52"/>
      <c r="F4" s="52"/>
      <c r="G4" s="55" t="s">
        <v>10</v>
      </c>
      <c r="H4" s="55" t="s">
        <v>11</v>
      </c>
      <c r="I4" s="55" t="s">
        <v>12</v>
      </c>
      <c r="J4" s="55" t="s">
        <v>13</v>
      </c>
      <c r="K4" s="56" t="s">
        <v>14</v>
      </c>
      <c r="L4" s="54"/>
    </row>
    <row r="5" s="41" customFormat="1" ht="17.25" customHeight="1" spans="1:12">
      <c r="A5" s="51"/>
      <c r="B5" s="51"/>
      <c r="C5" s="51"/>
      <c r="D5" s="52"/>
      <c r="E5" s="52"/>
      <c r="F5" s="52"/>
      <c r="G5" s="57" t="s">
        <v>15</v>
      </c>
      <c r="H5" s="57" t="s">
        <v>16</v>
      </c>
      <c r="I5" s="57" t="s">
        <v>17</v>
      </c>
      <c r="J5" s="57" t="s">
        <v>18</v>
      </c>
      <c r="K5" s="57" t="s">
        <v>19</v>
      </c>
      <c r="L5" s="54"/>
    </row>
    <row r="6" s="42" customFormat="1" ht="50.25" customHeight="1" spans="1:12">
      <c r="A6" s="58">
        <v>1</v>
      </c>
      <c r="B6" s="59" t="s">
        <v>20</v>
      </c>
      <c r="C6" s="60" t="s">
        <v>21</v>
      </c>
      <c r="D6" s="60" t="s">
        <v>22</v>
      </c>
      <c r="E6" s="60" t="s">
        <v>23</v>
      </c>
      <c r="F6" s="60" t="s">
        <v>24</v>
      </c>
      <c r="G6" s="61">
        <v>4.1</v>
      </c>
      <c r="H6" s="61">
        <v>8.8</v>
      </c>
      <c r="I6" s="61">
        <v>39.1111111111111</v>
      </c>
      <c r="J6" s="61">
        <v>45</v>
      </c>
      <c r="K6" s="62">
        <f t="shared" ref="K6:K18" si="0">SUMIF(G6:J6,"&gt;0")</f>
        <v>97.0111111111111</v>
      </c>
      <c r="L6" s="63" t="s">
        <v>25</v>
      </c>
    </row>
    <row r="7" ht="50.25" customHeight="1" spans="1:12">
      <c r="A7" s="64">
        <v>2</v>
      </c>
      <c r="B7" s="59" t="s">
        <v>26</v>
      </c>
      <c r="C7" s="60" t="s">
        <v>27</v>
      </c>
      <c r="D7" s="60" t="s">
        <v>28</v>
      </c>
      <c r="E7" s="60" t="s">
        <v>29</v>
      </c>
      <c r="F7" s="60" t="s">
        <v>30</v>
      </c>
      <c r="G7" s="61">
        <v>4.8</v>
      </c>
      <c r="H7" s="61">
        <v>9.4</v>
      </c>
      <c r="I7" s="61">
        <v>35.2222222222222</v>
      </c>
      <c r="J7" s="61">
        <v>44.7916666666667</v>
      </c>
      <c r="K7" s="62">
        <f t="shared" si="0"/>
        <v>94.2138888888889</v>
      </c>
      <c r="L7" s="63" t="s">
        <v>25</v>
      </c>
    </row>
    <row r="8" ht="50.25" customHeight="1" spans="1:12">
      <c r="A8" s="58">
        <v>3</v>
      </c>
      <c r="B8" s="59" t="s">
        <v>31</v>
      </c>
      <c r="C8" s="60" t="s">
        <v>32</v>
      </c>
      <c r="D8" s="60" t="s">
        <v>33</v>
      </c>
      <c r="E8" s="60" t="s">
        <v>34</v>
      </c>
      <c r="F8" s="60" t="s">
        <v>35</v>
      </c>
      <c r="G8" s="61">
        <v>4.4</v>
      </c>
      <c r="H8" s="61">
        <v>8.3</v>
      </c>
      <c r="I8" s="61">
        <v>36</v>
      </c>
      <c r="J8" s="61">
        <v>39.5484369998933</v>
      </c>
      <c r="K8" s="62">
        <f t="shared" si="0"/>
        <v>88.2484369998933</v>
      </c>
      <c r="L8" s="63" t="s">
        <v>36</v>
      </c>
    </row>
    <row r="9" ht="50.25" customHeight="1" spans="1:12">
      <c r="A9" s="64">
        <v>4</v>
      </c>
      <c r="B9" s="59" t="s">
        <v>37</v>
      </c>
      <c r="C9" s="60" t="s">
        <v>38</v>
      </c>
      <c r="D9" s="60" t="s">
        <v>39</v>
      </c>
      <c r="E9" s="60" t="s">
        <v>40</v>
      </c>
      <c r="F9" s="60" t="s">
        <v>41</v>
      </c>
      <c r="G9" s="61">
        <v>3.4</v>
      </c>
      <c r="H9" s="61">
        <v>9.6</v>
      </c>
      <c r="I9" s="61">
        <v>34.8235294117647</v>
      </c>
      <c r="J9" s="61">
        <v>40.1895424836601</v>
      </c>
      <c r="K9" s="62">
        <f t="shared" si="0"/>
        <v>88.0130718954248</v>
      </c>
      <c r="L9" s="63" t="s">
        <v>36</v>
      </c>
    </row>
    <row r="10" ht="50.25" customHeight="1" spans="1:12">
      <c r="A10" s="58">
        <v>5</v>
      </c>
      <c r="B10" s="59" t="s">
        <v>42</v>
      </c>
      <c r="C10" s="60" t="s">
        <v>43</v>
      </c>
      <c r="D10" s="60" t="s">
        <v>44</v>
      </c>
      <c r="E10" s="60" t="s">
        <v>45</v>
      </c>
      <c r="F10" s="60" t="s">
        <v>46</v>
      </c>
      <c r="G10" s="61">
        <v>4.7</v>
      </c>
      <c r="H10" s="61">
        <v>7.6</v>
      </c>
      <c r="I10" s="61">
        <v>35.1578947368421</v>
      </c>
      <c r="J10" s="61">
        <v>40.1612903225806</v>
      </c>
      <c r="K10" s="62">
        <f t="shared" si="0"/>
        <v>87.6191850594227</v>
      </c>
      <c r="L10" s="63" t="s">
        <v>36</v>
      </c>
    </row>
    <row r="11" ht="50.25" customHeight="1" spans="1:12">
      <c r="A11" s="64">
        <v>6</v>
      </c>
      <c r="B11" s="65" t="s">
        <v>47</v>
      </c>
      <c r="C11" s="66" t="s">
        <v>48</v>
      </c>
      <c r="D11" s="66" t="s">
        <v>49</v>
      </c>
      <c r="E11" s="66" t="s">
        <v>50</v>
      </c>
      <c r="F11" s="66" t="s">
        <v>51</v>
      </c>
      <c r="G11" s="61">
        <v>4</v>
      </c>
      <c r="H11" s="61">
        <v>9.4</v>
      </c>
      <c r="I11" s="61">
        <v>35.448275862069</v>
      </c>
      <c r="J11" s="67">
        <v>38.410594035594</v>
      </c>
      <c r="K11" s="62">
        <f t="shared" si="0"/>
        <v>87.258869897663</v>
      </c>
      <c r="L11" s="63" t="s">
        <v>36</v>
      </c>
    </row>
    <row r="12" s="42" customFormat="1" ht="50.25" customHeight="1" spans="1:12">
      <c r="A12" s="58">
        <v>7</v>
      </c>
      <c r="B12" s="59" t="s">
        <v>52</v>
      </c>
      <c r="C12" s="60" t="s">
        <v>53</v>
      </c>
      <c r="D12" s="68" t="s">
        <v>54</v>
      </c>
      <c r="E12" s="68" t="s">
        <v>55</v>
      </c>
      <c r="F12" s="68" t="s">
        <v>56</v>
      </c>
      <c r="G12" s="61">
        <v>3.7</v>
      </c>
      <c r="H12" s="61">
        <v>9.2</v>
      </c>
      <c r="I12" s="61">
        <v>35.8888888888889</v>
      </c>
      <c r="J12" s="61">
        <v>37.4252687628484</v>
      </c>
      <c r="K12" s="62">
        <f t="shared" si="0"/>
        <v>86.2141576517373</v>
      </c>
      <c r="L12" s="63" t="s">
        <v>36</v>
      </c>
    </row>
    <row r="13" ht="50.25" customHeight="1" spans="1:12">
      <c r="A13" s="64">
        <v>8</v>
      </c>
      <c r="B13" s="59" t="s">
        <v>57</v>
      </c>
      <c r="C13" s="60" t="s">
        <v>58</v>
      </c>
      <c r="D13" s="60" t="s">
        <v>59</v>
      </c>
      <c r="E13" s="60" t="s">
        <v>60</v>
      </c>
      <c r="F13" s="60" t="s">
        <v>61</v>
      </c>
      <c r="G13" s="61">
        <v>4</v>
      </c>
      <c r="H13" s="61">
        <v>7.4</v>
      </c>
      <c r="I13" s="61">
        <v>31.4666666666667</v>
      </c>
      <c r="J13" s="61">
        <v>40.8434139784946</v>
      </c>
      <c r="K13" s="62">
        <f t="shared" si="0"/>
        <v>83.7100806451613</v>
      </c>
      <c r="L13" s="63" t="s">
        <v>36</v>
      </c>
    </row>
    <row r="14" ht="50.25" customHeight="1" spans="1:12">
      <c r="A14" s="58">
        <v>9</v>
      </c>
      <c r="B14" s="59" t="s">
        <v>62</v>
      </c>
      <c r="C14" s="60" t="s">
        <v>63</v>
      </c>
      <c r="D14" s="60" t="s">
        <v>33</v>
      </c>
      <c r="E14" s="60" t="s">
        <v>64</v>
      </c>
      <c r="F14" s="60" t="s">
        <v>65</v>
      </c>
      <c r="G14" s="61">
        <v>4.2</v>
      </c>
      <c r="H14" s="61">
        <v>7.7</v>
      </c>
      <c r="I14" s="61">
        <v>30.0645161290323</v>
      </c>
      <c r="J14" s="61">
        <v>41.7013888888889</v>
      </c>
      <c r="K14" s="62">
        <f t="shared" si="0"/>
        <v>83.6659050179212</v>
      </c>
      <c r="L14" s="63" t="s">
        <v>36</v>
      </c>
    </row>
    <row r="15" ht="50.25" customHeight="1" spans="1:12">
      <c r="A15" s="64">
        <v>10</v>
      </c>
      <c r="B15" s="59" t="s">
        <v>66</v>
      </c>
      <c r="C15" s="60" t="s">
        <v>63</v>
      </c>
      <c r="D15" s="60" t="s">
        <v>67</v>
      </c>
      <c r="E15" s="60" t="s">
        <v>68</v>
      </c>
      <c r="F15" s="60" t="s">
        <v>69</v>
      </c>
      <c r="G15" s="61">
        <v>4.2</v>
      </c>
      <c r="H15" s="61">
        <v>8.6</v>
      </c>
      <c r="I15" s="61">
        <v>31.7894736842105</v>
      </c>
      <c r="J15" s="61">
        <v>38.2140825035562</v>
      </c>
      <c r="K15" s="62">
        <f t="shared" si="0"/>
        <v>82.8035561877667</v>
      </c>
      <c r="L15" s="63" t="s">
        <v>36</v>
      </c>
    </row>
    <row r="16" ht="50.25" customHeight="1" spans="1:12">
      <c r="A16" s="58">
        <v>11</v>
      </c>
      <c r="B16" s="59" t="s">
        <v>70</v>
      </c>
      <c r="C16" s="60" t="s">
        <v>71</v>
      </c>
      <c r="D16" s="60" t="s">
        <v>72</v>
      </c>
      <c r="E16" s="60" t="s">
        <v>73</v>
      </c>
      <c r="F16" s="60" t="s">
        <v>74</v>
      </c>
      <c r="G16" s="61">
        <v>4.4</v>
      </c>
      <c r="H16" s="61">
        <v>7.7</v>
      </c>
      <c r="I16" s="61">
        <v>34.4444444444444</v>
      </c>
      <c r="J16" s="61">
        <v>34.7947032795419</v>
      </c>
      <c r="K16" s="62">
        <f t="shared" si="0"/>
        <v>81.3391477239863</v>
      </c>
      <c r="L16" s="63" t="s">
        <v>36</v>
      </c>
    </row>
    <row r="17" ht="50.25" customHeight="1" spans="1:12">
      <c r="A17" s="64">
        <v>12</v>
      </c>
      <c r="B17" s="59" t="s">
        <v>75</v>
      </c>
      <c r="C17" s="60" t="s">
        <v>76</v>
      </c>
      <c r="D17" s="60" t="s">
        <v>77</v>
      </c>
      <c r="E17" s="60" t="s">
        <v>78</v>
      </c>
      <c r="F17" s="60" t="s">
        <v>79</v>
      </c>
      <c r="G17" s="61">
        <v>4</v>
      </c>
      <c r="H17" s="61">
        <v>5.3</v>
      </c>
      <c r="I17" s="61">
        <v>28.6666666666667</v>
      </c>
      <c r="J17" s="61">
        <v>42.103825136612</v>
      </c>
      <c r="K17" s="62">
        <f t="shared" si="0"/>
        <v>80.0704918032787</v>
      </c>
      <c r="L17" s="63" t="s">
        <v>36</v>
      </c>
    </row>
    <row r="18" ht="50.25" customHeight="1" spans="1:12">
      <c r="A18" s="58">
        <v>13</v>
      </c>
      <c r="B18" s="59" t="s">
        <v>80</v>
      </c>
      <c r="C18" s="60" t="s">
        <v>81</v>
      </c>
      <c r="D18" s="60" t="s">
        <v>82</v>
      </c>
      <c r="E18" s="60" t="s">
        <v>83</v>
      </c>
      <c r="F18" s="60" t="s">
        <v>84</v>
      </c>
      <c r="G18" s="61">
        <v>3.2</v>
      </c>
      <c r="H18" s="61">
        <v>8.8</v>
      </c>
      <c r="I18" s="61">
        <v>31.4117647058824</v>
      </c>
      <c r="J18" s="61">
        <v>35.5699798619102</v>
      </c>
      <c r="K18" s="62">
        <f t="shared" si="0"/>
        <v>78.9817445677926</v>
      </c>
      <c r="L18" s="63" t="s">
        <v>85</v>
      </c>
    </row>
    <row r="19" s="43" customFormat="1" ht="21" customHeight="1" spans="1:12">
      <c r="A19" s="69" t="s">
        <v>86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</row>
    <row r="20" ht="50.25" customHeight="1" spans="1:12">
      <c r="A20" s="64">
        <v>14</v>
      </c>
      <c r="B20" s="59" t="s">
        <v>87</v>
      </c>
      <c r="C20" s="60" t="s">
        <v>88</v>
      </c>
      <c r="D20" s="60" t="s">
        <v>89</v>
      </c>
      <c r="E20" s="60" t="s">
        <v>90</v>
      </c>
      <c r="F20" s="60" t="s">
        <v>91</v>
      </c>
      <c r="G20" s="61">
        <v>2.9</v>
      </c>
      <c r="H20" s="61">
        <v>7.4</v>
      </c>
      <c r="I20" s="61">
        <v>34.8387096774194</v>
      </c>
      <c r="J20" s="61">
        <v>31.5467342342342</v>
      </c>
      <c r="K20" s="62">
        <f t="shared" ref="K20:K32" si="1">SUMIF(G20:J20,"&gt;0")</f>
        <v>76.6854439116536</v>
      </c>
      <c r="L20" s="63" t="s">
        <v>85</v>
      </c>
    </row>
    <row r="21" ht="50.25" customHeight="1" spans="1:12">
      <c r="A21" s="58">
        <v>15</v>
      </c>
      <c r="B21" s="65" t="s">
        <v>92</v>
      </c>
      <c r="C21" s="66" t="s">
        <v>48</v>
      </c>
      <c r="D21" s="66" t="s">
        <v>93</v>
      </c>
      <c r="E21" s="66" t="s">
        <v>94</v>
      </c>
      <c r="F21" s="66" t="s">
        <v>95</v>
      </c>
      <c r="G21" s="61">
        <v>3.9</v>
      </c>
      <c r="H21" s="61">
        <v>5</v>
      </c>
      <c r="I21" s="61">
        <v>29.0588235294118</v>
      </c>
      <c r="J21" s="61">
        <v>37.6130490956072</v>
      </c>
      <c r="K21" s="62">
        <f t="shared" si="1"/>
        <v>75.571872625019</v>
      </c>
      <c r="L21" s="63" t="s">
        <v>96</v>
      </c>
    </row>
    <row r="22" ht="50.25" customHeight="1" spans="1:12">
      <c r="A22" s="64">
        <v>16</v>
      </c>
      <c r="B22" s="59" t="s">
        <v>97</v>
      </c>
      <c r="C22" s="60" t="s">
        <v>98</v>
      </c>
      <c r="D22" s="60" t="s">
        <v>99</v>
      </c>
      <c r="E22" s="60" t="s">
        <v>100</v>
      </c>
      <c r="F22" s="60" t="s">
        <v>101</v>
      </c>
      <c r="G22" s="61">
        <v>4</v>
      </c>
      <c r="H22" s="61">
        <v>5.6</v>
      </c>
      <c r="I22" s="61">
        <v>28.8524590163934</v>
      </c>
      <c r="J22" s="61">
        <v>36.5011670162791</v>
      </c>
      <c r="K22" s="62">
        <f t="shared" si="1"/>
        <v>74.9536260326725</v>
      </c>
      <c r="L22" s="63" t="s">
        <v>85</v>
      </c>
    </row>
    <row r="23" ht="50.25" customHeight="1" spans="1:12">
      <c r="A23" s="58">
        <v>17</v>
      </c>
      <c r="B23" s="59" t="s">
        <v>102</v>
      </c>
      <c r="C23" s="60" t="s">
        <v>103</v>
      </c>
      <c r="D23" s="60" t="s">
        <v>104</v>
      </c>
      <c r="E23" s="60" t="s">
        <v>105</v>
      </c>
      <c r="F23" s="60" t="s">
        <v>106</v>
      </c>
      <c r="G23" s="61">
        <v>4.2</v>
      </c>
      <c r="H23" s="61">
        <v>4.05405405405405</v>
      </c>
      <c r="I23" s="61">
        <v>29.7971014492754</v>
      </c>
      <c r="J23" s="61">
        <v>36.8831956340484</v>
      </c>
      <c r="K23" s="62">
        <f t="shared" si="1"/>
        <v>74.9343511373778</v>
      </c>
      <c r="L23" s="63" t="s">
        <v>85</v>
      </c>
    </row>
    <row r="24" ht="50.25" customHeight="1" spans="1:12">
      <c r="A24" s="64">
        <v>18</v>
      </c>
      <c r="B24" s="59" t="s">
        <v>107</v>
      </c>
      <c r="C24" s="60" t="s">
        <v>108</v>
      </c>
      <c r="D24" s="60" t="s">
        <v>109</v>
      </c>
      <c r="E24" s="60" t="s">
        <v>110</v>
      </c>
      <c r="F24" s="60" t="s">
        <v>111</v>
      </c>
      <c r="G24" s="61">
        <v>3.9</v>
      </c>
      <c r="H24" s="61">
        <v>5.7</v>
      </c>
      <c r="I24" s="61">
        <v>33.6666666666667</v>
      </c>
      <c r="J24" s="61">
        <v>31.4950166112957</v>
      </c>
      <c r="K24" s="62">
        <f t="shared" si="1"/>
        <v>74.7616832779624</v>
      </c>
      <c r="L24" s="63" t="s">
        <v>85</v>
      </c>
    </row>
    <row r="25" ht="50.25" customHeight="1" spans="1:12">
      <c r="A25" s="58">
        <v>19</v>
      </c>
      <c r="B25" s="59" t="s">
        <v>112</v>
      </c>
      <c r="C25" s="60" t="s">
        <v>113</v>
      </c>
      <c r="D25" s="60" t="s">
        <v>114</v>
      </c>
      <c r="E25" s="60" t="s">
        <v>115</v>
      </c>
      <c r="F25" s="60" t="s">
        <v>116</v>
      </c>
      <c r="G25" s="61">
        <v>3.6</v>
      </c>
      <c r="H25" s="61">
        <v>7.4</v>
      </c>
      <c r="I25" s="61">
        <v>31.4838709677419</v>
      </c>
      <c r="J25" s="61">
        <v>30.8394946376341</v>
      </c>
      <c r="K25" s="62">
        <f t="shared" si="1"/>
        <v>73.323365605376</v>
      </c>
      <c r="L25" s="63" t="s">
        <v>85</v>
      </c>
    </row>
    <row r="26" ht="50.25" customHeight="1" spans="1:12">
      <c r="A26" s="64">
        <v>20</v>
      </c>
      <c r="B26" s="59" t="s">
        <v>117</v>
      </c>
      <c r="C26" s="60" t="s">
        <v>118</v>
      </c>
      <c r="D26" s="60" t="s">
        <v>119</v>
      </c>
      <c r="E26" s="60" t="s">
        <v>120</v>
      </c>
      <c r="F26" s="60" t="s">
        <v>121</v>
      </c>
      <c r="G26" s="61">
        <v>2</v>
      </c>
      <c r="H26" s="61">
        <v>5.4</v>
      </c>
      <c r="I26" s="61">
        <v>29.7647058823529</v>
      </c>
      <c r="J26" s="61">
        <v>36.1528286528287</v>
      </c>
      <c r="K26" s="62">
        <f t="shared" si="1"/>
        <v>73.3175345351816</v>
      </c>
      <c r="L26" s="63" t="s">
        <v>85</v>
      </c>
    </row>
    <row r="27" ht="50.25" customHeight="1" spans="1:12">
      <c r="A27" s="58">
        <v>21</v>
      </c>
      <c r="B27" s="59" t="s">
        <v>122</v>
      </c>
      <c r="C27" s="60" t="s">
        <v>123</v>
      </c>
      <c r="D27" s="60" t="s">
        <v>124</v>
      </c>
      <c r="E27" s="60" t="s">
        <v>125</v>
      </c>
      <c r="F27" s="60" t="s">
        <v>126</v>
      </c>
      <c r="G27" s="61">
        <v>2.4</v>
      </c>
      <c r="H27" s="61">
        <v>5</v>
      </c>
      <c r="I27" s="61">
        <v>34</v>
      </c>
      <c r="J27" s="61">
        <v>31.9104991394148</v>
      </c>
      <c r="K27" s="62">
        <f t="shared" si="1"/>
        <v>73.3104991394148</v>
      </c>
      <c r="L27" s="63" t="s">
        <v>85</v>
      </c>
    </row>
    <row r="28" ht="50.25" customHeight="1" spans="1:12">
      <c r="A28" s="64">
        <v>22</v>
      </c>
      <c r="B28" s="59" t="s">
        <v>127</v>
      </c>
      <c r="C28" s="60" t="s">
        <v>128</v>
      </c>
      <c r="D28" s="60" t="s">
        <v>129</v>
      </c>
      <c r="E28" s="60" t="s">
        <v>130</v>
      </c>
      <c r="F28" s="60" t="s">
        <v>131</v>
      </c>
      <c r="G28" s="61">
        <v>4</v>
      </c>
      <c r="H28" s="61">
        <v>6.2</v>
      </c>
      <c r="I28" s="61">
        <v>30</v>
      </c>
      <c r="J28" s="61">
        <v>33.0912476722533</v>
      </c>
      <c r="K28" s="62">
        <f t="shared" si="1"/>
        <v>73.2912476722533</v>
      </c>
      <c r="L28" s="63" t="s">
        <v>85</v>
      </c>
    </row>
    <row r="29" ht="50.25" customHeight="1" spans="1:12">
      <c r="A29" s="58">
        <v>23</v>
      </c>
      <c r="B29" s="65" t="s">
        <v>132</v>
      </c>
      <c r="C29" s="66" t="s">
        <v>133</v>
      </c>
      <c r="D29" s="66" t="s">
        <v>134</v>
      </c>
      <c r="E29" s="66" t="s">
        <v>135</v>
      </c>
      <c r="F29" s="66" t="s">
        <v>136</v>
      </c>
      <c r="G29" s="61">
        <v>3.6</v>
      </c>
      <c r="H29" s="61">
        <v>5.3</v>
      </c>
      <c r="I29" s="61">
        <v>28.8235294117647</v>
      </c>
      <c r="J29" s="61">
        <v>35.027314878575</v>
      </c>
      <c r="K29" s="62">
        <f t="shared" si="1"/>
        <v>72.7508442903397</v>
      </c>
      <c r="L29" s="63" t="s">
        <v>85</v>
      </c>
    </row>
    <row r="30" ht="50.25" customHeight="1" spans="1:12">
      <c r="A30" s="64">
        <v>24</v>
      </c>
      <c r="B30" s="65" t="s">
        <v>137</v>
      </c>
      <c r="C30" s="66" t="s">
        <v>48</v>
      </c>
      <c r="D30" s="66" t="s">
        <v>138</v>
      </c>
      <c r="E30" s="66" t="s">
        <v>139</v>
      </c>
      <c r="F30" s="66" t="s">
        <v>140</v>
      </c>
      <c r="G30" s="61">
        <v>2.6</v>
      </c>
      <c r="H30" s="61">
        <v>5.56818181818182</v>
      </c>
      <c r="I30" s="61">
        <v>25.75</v>
      </c>
      <c r="J30" s="61">
        <v>38.541164231333</v>
      </c>
      <c r="K30" s="62">
        <f t="shared" si="1"/>
        <v>72.4593460495149</v>
      </c>
      <c r="L30" s="63" t="s">
        <v>85</v>
      </c>
    </row>
    <row r="31" ht="50.25" customHeight="1" spans="1:12">
      <c r="A31" s="58">
        <v>25</v>
      </c>
      <c r="B31" s="59" t="s">
        <v>57</v>
      </c>
      <c r="C31" s="60" t="s">
        <v>58</v>
      </c>
      <c r="D31" s="60" t="s">
        <v>59</v>
      </c>
      <c r="E31" s="60" t="s">
        <v>141</v>
      </c>
      <c r="F31" s="60" t="s">
        <v>61</v>
      </c>
      <c r="G31" s="61">
        <v>3.2</v>
      </c>
      <c r="H31" s="61">
        <v>6.8</v>
      </c>
      <c r="I31" s="61">
        <v>28</v>
      </c>
      <c r="J31" s="61">
        <v>34.0348639455782</v>
      </c>
      <c r="K31" s="62">
        <f t="shared" si="1"/>
        <v>72.0348639455782</v>
      </c>
      <c r="L31" s="63" t="s">
        <v>85</v>
      </c>
    </row>
    <row r="32" ht="50.25" customHeight="1" spans="1:12">
      <c r="A32" s="64">
        <v>26</v>
      </c>
      <c r="B32" s="65" t="s">
        <v>142</v>
      </c>
      <c r="C32" s="66" t="s">
        <v>48</v>
      </c>
      <c r="D32" s="66" t="s">
        <v>138</v>
      </c>
      <c r="E32" s="66" t="s">
        <v>143</v>
      </c>
      <c r="F32" s="66" t="s">
        <v>140</v>
      </c>
      <c r="G32" s="61">
        <v>2</v>
      </c>
      <c r="H32" s="61">
        <v>6.17021276595745</v>
      </c>
      <c r="I32" s="61">
        <v>28.1176470588235</v>
      </c>
      <c r="J32" s="61">
        <v>34.8999424720579</v>
      </c>
      <c r="K32" s="62">
        <f t="shared" si="1"/>
        <v>71.1878022968388</v>
      </c>
      <c r="L32" s="63" t="s">
        <v>85</v>
      </c>
    </row>
    <row r="33" s="43" customFormat="1" ht="24" customHeight="1" spans="1:12">
      <c r="A33" s="69" t="s">
        <v>86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</row>
    <row r="34" ht="50.25" customHeight="1" spans="1:12">
      <c r="A34" s="58">
        <v>27</v>
      </c>
      <c r="B34" s="65" t="s">
        <v>144</v>
      </c>
      <c r="C34" s="66" t="s">
        <v>48</v>
      </c>
      <c r="D34" s="66" t="s">
        <v>145</v>
      </c>
      <c r="E34" s="66" t="s">
        <v>146</v>
      </c>
      <c r="F34" s="66" t="s">
        <v>95</v>
      </c>
      <c r="G34" s="61">
        <v>2.9</v>
      </c>
      <c r="H34" s="61">
        <v>6.3</v>
      </c>
      <c r="I34" s="61">
        <v>28.8275862068966</v>
      </c>
      <c r="J34" s="61">
        <v>32.8239202657807</v>
      </c>
      <c r="K34" s="62">
        <f t="shared" ref="K34:K45" si="2">SUMIF(G34:J34,"&gt;0")</f>
        <v>70.8515064726773</v>
      </c>
      <c r="L34" s="63" t="s">
        <v>85</v>
      </c>
    </row>
    <row r="35" ht="50.25" customHeight="1" spans="1:12">
      <c r="A35" s="64">
        <v>28</v>
      </c>
      <c r="B35" s="59" t="s">
        <v>127</v>
      </c>
      <c r="C35" s="60" t="s">
        <v>128</v>
      </c>
      <c r="D35" s="60" t="s">
        <v>129</v>
      </c>
      <c r="E35" s="60" t="s">
        <v>147</v>
      </c>
      <c r="F35" s="60" t="s">
        <v>131</v>
      </c>
      <c r="G35" s="61">
        <v>3.2</v>
      </c>
      <c r="H35" s="61">
        <v>6.8</v>
      </c>
      <c r="I35" s="61">
        <v>27.8571428571429</v>
      </c>
      <c r="J35" s="61">
        <v>32.2579143389199</v>
      </c>
      <c r="K35" s="62">
        <f t="shared" si="2"/>
        <v>70.1150571960628</v>
      </c>
      <c r="L35" s="63" t="s">
        <v>85</v>
      </c>
    </row>
    <row r="36" ht="50.25" customHeight="1" spans="1:12">
      <c r="A36" s="58">
        <v>29</v>
      </c>
      <c r="B36" s="65" t="s">
        <v>148</v>
      </c>
      <c r="C36" s="66" t="s">
        <v>48</v>
      </c>
      <c r="D36" s="66" t="s">
        <v>138</v>
      </c>
      <c r="E36" s="66" t="s">
        <v>149</v>
      </c>
      <c r="F36" s="66" t="s">
        <v>140</v>
      </c>
      <c r="G36" s="70" t="s">
        <v>150</v>
      </c>
      <c r="H36" s="61">
        <v>3.75</v>
      </c>
      <c r="I36" s="61">
        <v>26.0645161290323</v>
      </c>
      <c r="J36" s="61">
        <v>36.1665279319275</v>
      </c>
      <c r="K36" s="62">
        <f t="shared" si="2"/>
        <v>65.9810440609598</v>
      </c>
      <c r="L36" s="71" t="s">
        <v>151</v>
      </c>
    </row>
    <row r="37" ht="50.25" customHeight="1" spans="1:12">
      <c r="A37" s="64">
        <v>30</v>
      </c>
      <c r="B37" s="59" t="s">
        <v>152</v>
      </c>
      <c r="C37" s="60" t="s">
        <v>153</v>
      </c>
      <c r="D37" s="60" t="s">
        <v>154</v>
      </c>
      <c r="E37" s="60" t="s">
        <v>155</v>
      </c>
      <c r="F37" s="60" t="s">
        <v>56</v>
      </c>
      <c r="G37" s="61">
        <v>3.4</v>
      </c>
      <c r="H37" s="61">
        <v>5.6</v>
      </c>
      <c r="I37" s="61">
        <v>28.1481481481481</v>
      </c>
      <c r="J37" s="61">
        <v>30.4566854990584</v>
      </c>
      <c r="K37" s="62">
        <f t="shared" si="2"/>
        <v>67.6048336472065</v>
      </c>
      <c r="L37" s="63" t="s">
        <v>96</v>
      </c>
    </row>
    <row r="38" ht="50.25" customHeight="1" spans="1:12">
      <c r="A38" s="58">
        <v>31</v>
      </c>
      <c r="B38" s="59" t="s">
        <v>156</v>
      </c>
      <c r="C38" s="60" t="s">
        <v>157</v>
      </c>
      <c r="D38" s="60" t="s">
        <v>158</v>
      </c>
      <c r="E38" s="60" t="s">
        <v>159</v>
      </c>
      <c r="F38" s="60" t="s">
        <v>24</v>
      </c>
      <c r="G38" s="61">
        <v>4.2</v>
      </c>
      <c r="H38" s="61">
        <v>4.36170212765957</v>
      </c>
      <c r="I38" s="61">
        <v>27.2164948453608</v>
      </c>
      <c r="J38" s="61">
        <v>31.3699576349236</v>
      </c>
      <c r="K38" s="62">
        <f t="shared" si="2"/>
        <v>67.1481546079439</v>
      </c>
      <c r="L38" s="63" t="s">
        <v>96</v>
      </c>
    </row>
    <row r="39" ht="50.25" customHeight="1" spans="1:12">
      <c r="A39" s="64">
        <v>32</v>
      </c>
      <c r="B39" s="59" t="s">
        <v>160</v>
      </c>
      <c r="C39" s="60" t="s">
        <v>161</v>
      </c>
      <c r="D39" s="60" t="s">
        <v>162</v>
      </c>
      <c r="E39" s="60" t="s">
        <v>163</v>
      </c>
      <c r="F39" s="60" t="s">
        <v>164</v>
      </c>
      <c r="G39" s="61">
        <v>4.4</v>
      </c>
      <c r="H39" s="61">
        <v>3.71428571428571</v>
      </c>
      <c r="I39" s="61">
        <v>32</v>
      </c>
      <c r="J39" s="61">
        <v>26.570987654321</v>
      </c>
      <c r="K39" s="62">
        <f t="shared" si="2"/>
        <v>66.6852733686067</v>
      </c>
      <c r="L39" s="63" t="s">
        <v>96</v>
      </c>
    </row>
    <row r="40" ht="50.25" customHeight="1" spans="1:12">
      <c r="A40" s="58">
        <v>33</v>
      </c>
      <c r="B40" s="59" t="s">
        <v>165</v>
      </c>
      <c r="C40" s="60" t="s">
        <v>166</v>
      </c>
      <c r="D40" s="60" t="s">
        <v>167</v>
      </c>
      <c r="E40" s="60" t="s">
        <v>168</v>
      </c>
      <c r="F40" s="60" t="s">
        <v>169</v>
      </c>
      <c r="G40" s="61">
        <v>3.6</v>
      </c>
      <c r="H40" s="61">
        <v>6.2</v>
      </c>
      <c r="I40" s="61">
        <v>27.8571428571429</v>
      </c>
      <c r="J40" s="61">
        <v>28.088440683536</v>
      </c>
      <c r="K40" s="62">
        <f t="shared" si="2"/>
        <v>65.7455835406789</v>
      </c>
      <c r="L40" s="63" t="s">
        <v>96</v>
      </c>
    </row>
    <row r="41" ht="50.25" customHeight="1" spans="1:12">
      <c r="A41" s="64">
        <v>34</v>
      </c>
      <c r="B41" s="59" t="s">
        <v>170</v>
      </c>
      <c r="C41" s="60" t="s">
        <v>171</v>
      </c>
      <c r="D41" s="60" t="s">
        <v>172</v>
      </c>
      <c r="E41" s="60" t="s">
        <v>173</v>
      </c>
      <c r="F41" s="60" t="s">
        <v>174</v>
      </c>
      <c r="G41" s="61">
        <v>4.9</v>
      </c>
      <c r="H41" s="61">
        <v>5</v>
      </c>
      <c r="I41" s="61">
        <v>25.4117647058824</v>
      </c>
      <c r="J41" s="61">
        <v>30.2123116590122</v>
      </c>
      <c r="K41" s="62">
        <f t="shared" si="2"/>
        <v>65.5240763648946</v>
      </c>
      <c r="L41" s="63" t="s">
        <v>96</v>
      </c>
    </row>
    <row r="42" ht="50.25" customHeight="1" spans="1:12">
      <c r="A42" s="58">
        <v>35</v>
      </c>
      <c r="B42" s="59" t="s">
        <v>175</v>
      </c>
      <c r="C42" s="60" t="s">
        <v>21</v>
      </c>
      <c r="D42" s="60" t="s">
        <v>176</v>
      </c>
      <c r="E42" s="60" t="s">
        <v>177</v>
      </c>
      <c r="F42" s="60" t="s">
        <v>178</v>
      </c>
      <c r="G42" s="61">
        <v>3.8</v>
      </c>
      <c r="H42" s="61">
        <v>7.7</v>
      </c>
      <c r="I42" s="61">
        <v>17.9310344827586</v>
      </c>
      <c r="J42" s="61">
        <v>32.4414414414414</v>
      </c>
      <c r="K42" s="62">
        <f t="shared" si="2"/>
        <v>61.8724759242</v>
      </c>
      <c r="L42" s="63" t="s">
        <v>96</v>
      </c>
    </row>
    <row r="43" ht="50.25" customHeight="1" spans="1:12">
      <c r="A43" s="64">
        <v>36</v>
      </c>
      <c r="B43" s="59" t="s">
        <v>179</v>
      </c>
      <c r="C43" s="60" t="s">
        <v>180</v>
      </c>
      <c r="D43" s="60" t="s">
        <v>181</v>
      </c>
      <c r="E43" s="60" t="s">
        <v>182</v>
      </c>
      <c r="F43" s="60" t="s">
        <v>183</v>
      </c>
      <c r="G43" s="61">
        <v>3.5</v>
      </c>
      <c r="H43" s="61">
        <v>5</v>
      </c>
      <c r="I43" s="61">
        <v>19.3103448275862</v>
      </c>
      <c r="J43" s="61">
        <v>33.3522727272727</v>
      </c>
      <c r="K43" s="62">
        <f t="shared" si="2"/>
        <v>61.1626175548589</v>
      </c>
      <c r="L43" s="63" t="s">
        <v>96</v>
      </c>
    </row>
    <row r="44" ht="50.25" customHeight="1" spans="1:12">
      <c r="A44" s="58">
        <v>37</v>
      </c>
      <c r="B44" s="59" t="s">
        <v>184</v>
      </c>
      <c r="C44" s="60" t="s">
        <v>185</v>
      </c>
      <c r="D44" s="60" t="s">
        <v>186</v>
      </c>
      <c r="E44" s="60" t="s">
        <v>187</v>
      </c>
      <c r="F44" s="60" t="s">
        <v>188</v>
      </c>
      <c r="G44" s="61">
        <v>3.5</v>
      </c>
      <c r="H44" s="61">
        <v>1.79487179487179</v>
      </c>
      <c r="I44" s="61">
        <v>20</v>
      </c>
      <c r="J44" s="61">
        <v>34.4219892919086</v>
      </c>
      <c r="K44" s="62">
        <f t="shared" si="2"/>
        <v>59.7168610867804</v>
      </c>
      <c r="L44" s="63" t="s">
        <v>96</v>
      </c>
    </row>
    <row r="45" ht="50.25" customHeight="1" spans="1:12">
      <c r="A45" s="64">
        <v>38</v>
      </c>
      <c r="B45" s="59" t="s">
        <v>189</v>
      </c>
      <c r="C45" s="60" t="s">
        <v>190</v>
      </c>
      <c r="D45" s="60" t="s">
        <v>191</v>
      </c>
      <c r="E45" s="60" t="s">
        <v>192</v>
      </c>
      <c r="F45" s="60" t="s">
        <v>193</v>
      </c>
      <c r="G45" s="61">
        <v>0.3</v>
      </c>
      <c r="H45" s="61">
        <v>1.9047619047619</v>
      </c>
      <c r="I45" s="61">
        <v>0</v>
      </c>
      <c r="J45" s="61">
        <v>42.0604395604396</v>
      </c>
      <c r="K45" s="62">
        <f t="shared" si="2"/>
        <v>44.2652014652015</v>
      </c>
      <c r="L45" s="63" t="s">
        <v>96</v>
      </c>
    </row>
    <row r="46" s="43" customFormat="1" ht="24" customHeight="1" spans="1:12">
      <c r="A46" s="69" t="s">
        <v>86</v>
      </c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</row>
    <row r="47" ht="49.5" customHeight="1" spans="1:12">
      <c r="A47" s="58">
        <v>39</v>
      </c>
      <c r="B47" s="59" t="s">
        <v>194</v>
      </c>
      <c r="C47" s="60" t="s">
        <v>195</v>
      </c>
      <c r="D47" s="60" t="s">
        <v>196</v>
      </c>
      <c r="E47" s="60" t="s">
        <v>197</v>
      </c>
      <c r="F47" s="60" t="s">
        <v>198</v>
      </c>
      <c r="G47" s="61">
        <v>4.1</v>
      </c>
      <c r="H47" s="61">
        <v>6.2</v>
      </c>
      <c r="I47" s="61">
        <v>32.7777777777778</v>
      </c>
      <c r="J47" s="61">
        <v>42.463768115942</v>
      </c>
      <c r="K47" s="62">
        <f t="shared" ref="K47:K60" si="3">SUMIF(G47:J47,"&gt;0")</f>
        <v>85.5415458937198</v>
      </c>
      <c r="L47" s="72" t="s">
        <v>199</v>
      </c>
    </row>
    <row r="48" ht="49.5" customHeight="1" spans="1:12">
      <c r="A48" s="64">
        <v>40</v>
      </c>
      <c r="B48" s="59" t="s">
        <v>200</v>
      </c>
      <c r="C48" s="60" t="s">
        <v>201</v>
      </c>
      <c r="D48" s="60" t="s">
        <v>202</v>
      </c>
      <c r="E48" s="60" t="s">
        <v>203</v>
      </c>
      <c r="F48" s="60" t="s">
        <v>204</v>
      </c>
      <c r="G48" s="61">
        <v>4.1</v>
      </c>
      <c r="H48" s="61">
        <v>7.2</v>
      </c>
      <c r="I48" s="61">
        <v>35.2727272727273</v>
      </c>
      <c r="J48" s="61">
        <v>38.7173840507174</v>
      </c>
      <c r="K48" s="62">
        <f t="shared" si="3"/>
        <v>85.2901113234447</v>
      </c>
      <c r="L48" s="72" t="s">
        <v>199</v>
      </c>
    </row>
    <row r="49" ht="49.5" customHeight="1" spans="1:13">
      <c r="A49" s="58">
        <v>41</v>
      </c>
      <c r="B49" s="59" t="s">
        <v>205</v>
      </c>
      <c r="C49" s="60" t="s">
        <v>206</v>
      </c>
      <c r="D49" s="60" t="s">
        <v>207</v>
      </c>
      <c r="E49" s="60" t="s">
        <v>208</v>
      </c>
      <c r="F49" s="60" t="s">
        <v>209</v>
      </c>
      <c r="G49" s="61">
        <v>2.5</v>
      </c>
      <c r="H49" s="61">
        <v>7.1</v>
      </c>
      <c r="I49" s="61">
        <v>34.4705882352941</v>
      </c>
      <c r="J49" s="61">
        <v>36.5708463721709</v>
      </c>
      <c r="K49" s="62">
        <f t="shared" si="3"/>
        <v>80.641434607465</v>
      </c>
      <c r="L49" s="72" t="s">
        <v>199</v>
      </c>
    </row>
    <row r="50" ht="49.5" customHeight="1" spans="1:13">
      <c r="A50" s="64">
        <v>42</v>
      </c>
      <c r="B50" s="59" t="s">
        <v>210</v>
      </c>
      <c r="C50" s="60" t="s">
        <v>195</v>
      </c>
      <c r="D50" s="60" t="s">
        <v>196</v>
      </c>
      <c r="E50" s="60" t="s">
        <v>211</v>
      </c>
      <c r="F50" s="60" t="s">
        <v>198</v>
      </c>
      <c r="G50" s="61">
        <v>3.6</v>
      </c>
      <c r="H50" s="61">
        <v>5.1063829787234</v>
      </c>
      <c r="I50" s="61">
        <v>31.0769230769231</v>
      </c>
      <c r="J50" s="61">
        <v>40.2096273291925</v>
      </c>
      <c r="K50" s="62">
        <f t="shared" si="3"/>
        <v>79.9929333848391</v>
      </c>
      <c r="L50" s="72" t="s">
        <v>199</v>
      </c>
    </row>
    <row r="51" ht="49.5" customHeight="1" spans="1:13">
      <c r="A51" s="58">
        <v>43</v>
      </c>
      <c r="B51" s="59" t="s">
        <v>212</v>
      </c>
      <c r="C51" s="60" t="s">
        <v>213</v>
      </c>
      <c r="D51" s="60" t="s">
        <v>214</v>
      </c>
      <c r="E51" s="60" t="s">
        <v>215</v>
      </c>
      <c r="F51" s="60" t="s">
        <v>216</v>
      </c>
      <c r="G51" s="61">
        <v>4.7</v>
      </c>
      <c r="H51" s="61">
        <v>7.5</v>
      </c>
      <c r="I51" s="61">
        <v>30.4</v>
      </c>
      <c r="J51" s="61">
        <v>36.4761904761905</v>
      </c>
      <c r="K51" s="62">
        <f t="shared" si="3"/>
        <v>79.0761904761905</v>
      </c>
      <c r="L51" s="72" t="s">
        <v>199</v>
      </c>
    </row>
    <row r="52" ht="49.5" customHeight="1" spans="1:13">
      <c r="A52" s="64">
        <v>44</v>
      </c>
      <c r="B52" s="59" t="s">
        <v>217</v>
      </c>
      <c r="C52" s="60" t="s">
        <v>218</v>
      </c>
      <c r="D52" s="60" t="s">
        <v>219</v>
      </c>
      <c r="E52" s="60" t="s">
        <v>220</v>
      </c>
      <c r="F52" s="60" t="s">
        <v>221</v>
      </c>
      <c r="G52" s="61">
        <v>4.3</v>
      </c>
      <c r="H52" s="61">
        <v>5.9</v>
      </c>
      <c r="I52" s="61">
        <v>32.8176795580111</v>
      </c>
      <c r="J52" s="61">
        <v>34.4566315914631</v>
      </c>
      <c r="K52" s="62">
        <f t="shared" si="3"/>
        <v>77.4743111494741</v>
      </c>
      <c r="L52" s="72" t="s">
        <v>199</v>
      </c>
    </row>
    <row r="53" ht="49.5" customHeight="1" spans="1:13">
      <c r="A53" s="58">
        <v>45</v>
      </c>
      <c r="B53" s="59" t="s">
        <v>222</v>
      </c>
      <c r="C53" s="60" t="s">
        <v>213</v>
      </c>
      <c r="D53" s="60" t="s">
        <v>214</v>
      </c>
      <c r="E53" s="60" t="s">
        <v>223</v>
      </c>
      <c r="F53" s="60" t="s">
        <v>216</v>
      </c>
      <c r="G53" s="61">
        <v>4.7</v>
      </c>
      <c r="H53" s="61">
        <v>8.29787234042553</v>
      </c>
      <c r="I53" s="61">
        <v>29.6666666666667</v>
      </c>
      <c r="J53" s="61">
        <v>32.9603130682267</v>
      </c>
      <c r="K53" s="62">
        <f t="shared" si="3"/>
        <v>75.624852075319</v>
      </c>
      <c r="L53" s="72" t="s">
        <v>199</v>
      </c>
    </row>
    <row r="54" ht="49.5" customHeight="1" spans="1:13">
      <c r="A54" s="64">
        <v>46</v>
      </c>
      <c r="B54" s="59" t="s">
        <v>224</v>
      </c>
      <c r="C54" s="60" t="s">
        <v>76</v>
      </c>
      <c r="D54" s="60" t="s">
        <v>225</v>
      </c>
      <c r="E54" s="60" t="s">
        <v>226</v>
      </c>
      <c r="F54" s="60" t="s">
        <v>227</v>
      </c>
      <c r="G54" s="61">
        <v>3.1</v>
      </c>
      <c r="H54" s="61">
        <v>5.42857142857143</v>
      </c>
      <c r="I54" s="61">
        <v>35</v>
      </c>
      <c r="J54" s="61">
        <v>27.846211272863</v>
      </c>
      <c r="K54" s="62">
        <f t="shared" si="3"/>
        <v>71.3747827014344</v>
      </c>
      <c r="L54" s="72" t="s">
        <v>199</v>
      </c>
    </row>
    <row r="55" ht="49.5" customHeight="1" spans="1:13">
      <c r="A55" s="58">
        <v>47</v>
      </c>
      <c r="B55" s="59" t="s">
        <v>228</v>
      </c>
      <c r="C55" s="60" t="s">
        <v>195</v>
      </c>
      <c r="D55" s="60" t="s">
        <v>196</v>
      </c>
      <c r="E55" s="60" t="s">
        <v>229</v>
      </c>
      <c r="F55" s="60" t="s">
        <v>198</v>
      </c>
      <c r="G55" s="61">
        <v>3.4</v>
      </c>
      <c r="H55" s="61">
        <v>5.36082474226804</v>
      </c>
      <c r="I55" s="61">
        <v>31.4444444444444</v>
      </c>
      <c r="J55" s="61">
        <v>30.112012987013</v>
      </c>
      <c r="K55" s="62">
        <f t="shared" si="3"/>
        <v>70.3172821737254</v>
      </c>
      <c r="L55" s="72" t="s">
        <v>199</v>
      </c>
    </row>
    <row r="56" ht="49.5" customHeight="1" spans="1:13">
      <c r="A56" s="64">
        <v>48</v>
      </c>
      <c r="B56" s="59" t="s">
        <v>230</v>
      </c>
      <c r="C56" s="60" t="s">
        <v>213</v>
      </c>
      <c r="D56" s="60" t="s">
        <v>214</v>
      </c>
      <c r="E56" s="60" t="s">
        <v>231</v>
      </c>
      <c r="F56" s="60" t="s">
        <v>216</v>
      </c>
      <c r="G56" s="61">
        <v>4.5</v>
      </c>
      <c r="H56" s="61">
        <v>5.3</v>
      </c>
      <c r="I56" s="61">
        <v>26.3</v>
      </c>
      <c r="J56" s="61">
        <v>33.1597169953334</v>
      </c>
      <c r="K56" s="62">
        <f t="shared" si="3"/>
        <v>69.2597169953334</v>
      </c>
      <c r="L56" s="72" t="s">
        <v>199</v>
      </c>
    </row>
    <row r="57" ht="49.5" customHeight="1" spans="1:13">
      <c r="A57" s="58">
        <v>49</v>
      </c>
      <c r="B57" s="59" t="s">
        <v>232</v>
      </c>
      <c r="C57" s="60" t="s">
        <v>233</v>
      </c>
      <c r="D57" s="60" t="s">
        <v>234</v>
      </c>
      <c r="E57" s="60" t="s">
        <v>235</v>
      </c>
      <c r="F57" s="60" t="s">
        <v>236</v>
      </c>
      <c r="G57" s="61">
        <v>1.6</v>
      </c>
      <c r="H57" s="61">
        <v>8</v>
      </c>
      <c r="I57" s="61">
        <v>32.8</v>
      </c>
      <c r="J57" s="61">
        <v>24.6990740740741</v>
      </c>
      <c r="K57" s="62">
        <f t="shared" si="3"/>
        <v>67.0990740740741</v>
      </c>
      <c r="L57" s="72" t="s">
        <v>199</v>
      </c>
    </row>
    <row r="58" ht="49.5" customHeight="1" spans="1:13">
      <c r="A58" s="64">
        <v>50</v>
      </c>
      <c r="B58" s="59" t="s">
        <v>237</v>
      </c>
      <c r="C58" s="60" t="s">
        <v>238</v>
      </c>
      <c r="D58" s="60" t="s">
        <v>239</v>
      </c>
      <c r="E58" s="60" t="s">
        <v>240</v>
      </c>
      <c r="F58" s="60" t="s">
        <v>241</v>
      </c>
      <c r="G58" s="61">
        <v>0</v>
      </c>
      <c r="H58" s="61">
        <v>7.36842105263158</v>
      </c>
      <c r="I58" s="61">
        <v>24.3636363636364</v>
      </c>
      <c r="J58" s="61">
        <v>35.027314878575</v>
      </c>
      <c r="K58" s="62">
        <f t="shared" si="3"/>
        <v>66.759372294843</v>
      </c>
      <c r="L58" s="72" t="s">
        <v>199</v>
      </c>
    </row>
    <row r="59" ht="49.5" customHeight="1" spans="1:13">
      <c r="A59" s="58">
        <v>51</v>
      </c>
      <c r="B59" s="59" t="s">
        <v>242</v>
      </c>
      <c r="C59" s="60" t="s">
        <v>243</v>
      </c>
      <c r="D59" s="60" t="s">
        <v>244</v>
      </c>
      <c r="E59" s="60" t="s">
        <v>245</v>
      </c>
      <c r="F59" s="60" t="s">
        <v>246</v>
      </c>
      <c r="G59" s="61">
        <v>2.6</v>
      </c>
      <c r="H59" s="61">
        <v>7.4</v>
      </c>
      <c r="I59" s="61">
        <v>30.1428571428571</v>
      </c>
      <c r="J59" s="61">
        <v>26.3791955617198</v>
      </c>
      <c r="K59" s="62">
        <f t="shared" si="3"/>
        <v>66.5220527045769</v>
      </c>
      <c r="L59" s="72" t="s">
        <v>199</v>
      </c>
    </row>
    <row r="60" ht="49.5" customHeight="1" spans="1:13">
      <c r="A60" s="64">
        <v>52</v>
      </c>
      <c r="B60" s="65" t="s">
        <v>247</v>
      </c>
      <c r="C60" s="66" t="s">
        <v>248</v>
      </c>
      <c r="D60" s="66" t="s">
        <v>249</v>
      </c>
      <c r="E60" s="66" t="s">
        <v>250</v>
      </c>
      <c r="F60" s="66" t="s">
        <v>251</v>
      </c>
      <c r="G60" s="61">
        <v>0</v>
      </c>
      <c r="H60" s="61">
        <v>0.6</v>
      </c>
      <c r="I60" s="61">
        <v>14.625</v>
      </c>
      <c r="J60" s="61">
        <v>22.4155015610153</v>
      </c>
      <c r="K60" s="62">
        <f t="shared" si="3"/>
        <v>37.6405015610153</v>
      </c>
      <c r="L60" s="72" t="s">
        <v>199</v>
      </c>
    </row>
    <row r="61" ht="24" customHeight="1" spans="1:13">
      <c r="A61" s="73" t="s">
        <v>252</v>
      </c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43"/>
    </row>
  </sheetData>
  <sortState ref="A44:L57">
    <sortCondition ref="K44:K57" descending="1"/>
  </sortState>
  <mergeCells count="14">
    <mergeCell ref="G3:K3"/>
    <mergeCell ref="A19:L19"/>
    <mergeCell ref="A33:L33"/>
    <mergeCell ref="A46:L46"/>
    <mergeCell ref="A61:L61"/>
    <mergeCell ref="A3:A5"/>
    <mergeCell ref="B3:B5"/>
    <mergeCell ref="C3:C5"/>
    <mergeCell ref="D3:D5"/>
    <mergeCell ref="E3:E5"/>
    <mergeCell ref="F3:F5"/>
    <mergeCell ref="L3:L5"/>
    <mergeCell ref="A1:B2"/>
    <mergeCell ref="C1:J2"/>
  </mergeCells>
  <printOptions horizontalCentered="1"/>
  <pageMargins left="0.590551181102362" right="0.590551181102362" top="0.393700787401575" bottom="0.590551181102362" header="0.31496062992126" footer="0.47244094488189"/>
  <pageSetup paperSize="8" orientation="landscape" horizontalDpi="400" verticalDpi="400"/>
  <headerFooter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8" activePane="bottomLeft" state="frozen"/>
      <selection/>
      <selection pane="bottomLeft" activeCell="L13" sqref="L13"/>
    </sheetView>
  </sheetViews>
  <sheetFormatPr defaultColWidth="9" defaultRowHeight="13.5"/>
  <cols>
    <col min="1" max="1" width="5.625" style="1" customWidth="1"/>
    <col min="2" max="2" width="25.625" customWidth="1"/>
    <col min="3" max="3" width="15.625" customWidth="1"/>
    <col min="4" max="6" width="22.625" customWidth="1"/>
    <col min="7" max="10" width="9.625" customWidth="1"/>
    <col min="11" max="11" width="10.625" customWidth="1"/>
    <col min="12" max="12" width="22.625" customWidth="1"/>
  </cols>
  <sheetData>
    <row r="1" ht="19.5" customHeight="1" spans="1:13">
      <c r="A1" s="2" t="s">
        <v>253</v>
      </c>
      <c r="B1" s="2"/>
      <c r="C1" s="36" t="s">
        <v>254</v>
      </c>
      <c r="D1" s="36"/>
      <c r="E1" s="36"/>
      <c r="F1" s="36"/>
      <c r="G1" s="36"/>
      <c r="H1" s="36"/>
      <c r="I1" s="36"/>
      <c r="J1" s="36"/>
      <c r="K1" s="36"/>
      <c r="L1" s="37"/>
    </row>
    <row r="2" ht="19.5" customHeight="1" spans="1:13">
      <c r="A2" s="5"/>
      <c r="B2" s="5"/>
      <c r="C2" s="38"/>
      <c r="D2" s="38"/>
      <c r="E2" s="38"/>
      <c r="F2" s="38"/>
      <c r="G2" s="38"/>
      <c r="H2" s="38"/>
      <c r="I2" s="38"/>
      <c r="J2" s="38"/>
      <c r="K2" s="38"/>
      <c r="L2" s="39"/>
    </row>
    <row r="3" s="1" customFormat="1" ht="17.25" customHeight="1" spans="1:13">
      <c r="A3" s="8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2"/>
      <c r="I3" s="12"/>
      <c r="J3" s="12"/>
      <c r="K3" s="12"/>
      <c r="L3" s="13" t="s">
        <v>9</v>
      </c>
    </row>
    <row r="4" s="1" customFormat="1" ht="17.25" customHeight="1" spans="1:13">
      <c r="A4" s="8"/>
      <c r="B4" s="14"/>
      <c r="C4" s="14"/>
      <c r="D4" s="15"/>
      <c r="E4" s="15"/>
      <c r="F4" s="15"/>
      <c r="G4" s="16" t="s">
        <v>10</v>
      </c>
      <c r="H4" s="16" t="s">
        <v>11</v>
      </c>
      <c r="I4" s="16" t="s">
        <v>12</v>
      </c>
      <c r="J4" s="16" t="s">
        <v>13</v>
      </c>
      <c r="K4" s="17" t="s">
        <v>14</v>
      </c>
      <c r="L4" s="13"/>
    </row>
    <row r="5" s="1" customFormat="1" ht="17.25" customHeight="1" spans="1:13">
      <c r="A5" s="8"/>
      <c r="B5" s="26"/>
      <c r="C5" s="26"/>
      <c r="D5" s="27"/>
      <c r="E5" s="27"/>
      <c r="F5" s="27"/>
      <c r="G5" s="28" t="s">
        <v>15</v>
      </c>
      <c r="H5" s="28" t="s">
        <v>16</v>
      </c>
      <c r="I5" s="28" t="s">
        <v>17</v>
      </c>
      <c r="J5" s="28" t="s">
        <v>18</v>
      </c>
      <c r="K5" s="29" t="s">
        <v>19</v>
      </c>
      <c r="L5" s="13"/>
    </row>
    <row r="6" ht="54" customHeight="1" spans="1:13">
      <c r="A6" s="13">
        <v>1</v>
      </c>
      <c r="B6" s="18" t="s">
        <v>255</v>
      </c>
      <c r="C6" s="19" t="s">
        <v>256</v>
      </c>
      <c r="D6" s="19" t="s">
        <v>257</v>
      </c>
      <c r="E6" s="19" t="s">
        <v>258</v>
      </c>
      <c r="F6" s="19" t="s">
        <v>259</v>
      </c>
      <c r="G6" s="31">
        <v>4.8</v>
      </c>
      <c r="H6" s="31">
        <v>9.22077922077922</v>
      </c>
      <c r="I6" s="31">
        <v>36.7058823529412</v>
      </c>
      <c r="J6" s="31">
        <v>41.3</v>
      </c>
      <c r="K6" s="32">
        <f t="shared" ref="K6:K14" si="0">SUMIF(G6:J6,"&gt;0")</f>
        <v>92.0266615737204</v>
      </c>
      <c r="L6" s="33" t="s">
        <v>25</v>
      </c>
    </row>
    <row r="7" ht="54" customHeight="1" spans="1:13">
      <c r="A7" s="13">
        <v>2</v>
      </c>
      <c r="B7" s="18" t="s">
        <v>260</v>
      </c>
      <c r="C7" s="19" t="s">
        <v>261</v>
      </c>
      <c r="D7" s="19" t="s">
        <v>262</v>
      </c>
      <c r="E7" s="19" t="s">
        <v>263</v>
      </c>
      <c r="F7" s="19" t="s">
        <v>264</v>
      </c>
      <c r="G7" s="31">
        <v>4.8</v>
      </c>
      <c r="H7" s="31">
        <v>8.73239436619718</v>
      </c>
      <c r="I7" s="31">
        <v>34.8888888888889</v>
      </c>
      <c r="J7" s="31">
        <v>40.4550946435763</v>
      </c>
      <c r="K7" s="32">
        <f t="shared" si="0"/>
        <v>88.8763778986624</v>
      </c>
      <c r="L7" s="33" t="s">
        <v>36</v>
      </c>
    </row>
    <row r="8" ht="54" customHeight="1" spans="1:13">
      <c r="A8" s="13">
        <v>3</v>
      </c>
      <c r="B8" s="18" t="s">
        <v>265</v>
      </c>
      <c r="C8" s="19" t="s">
        <v>266</v>
      </c>
      <c r="D8" s="19" t="s">
        <v>267</v>
      </c>
      <c r="E8" s="19" t="s">
        <v>268</v>
      </c>
      <c r="F8" s="19" t="s">
        <v>269</v>
      </c>
      <c r="G8" s="31">
        <v>5</v>
      </c>
      <c r="H8" s="31">
        <v>7.97297297297297</v>
      </c>
      <c r="I8" s="31">
        <v>36</v>
      </c>
      <c r="J8" s="31">
        <v>37.5</v>
      </c>
      <c r="K8" s="32">
        <f t="shared" si="0"/>
        <v>86.472972972973</v>
      </c>
      <c r="L8" s="33" t="s">
        <v>36</v>
      </c>
    </row>
    <row r="9" ht="54" customHeight="1" spans="1:13">
      <c r="A9" s="13">
        <v>4</v>
      </c>
      <c r="B9" s="18" t="s">
        <v>270</v>
      </c>
      <c r="C9" s="19" t="s">
        <v>271</v>
      </c>
      <c r="D9" s="19" t="s">
        <v>272</v>
      </c>
      <c r="E9" s="19" t="s">
        <v>273</v>
      </c>
      <c r="F9" s="19" t="s">
        <v>274</v>
      </c>
      <c r="G9" s="31">
        <v>3.8</v>
      </c>
      <c r="H9" s="31">
        <v>8.14432989690722</v>
      </c>
      <c r="I9" s="31">
        <v>33.7931034482759</v>
      </c>
      <c r="J9" s="31">
        <v>36.5949954428702</v>
      </c>
      <c r="K9" s="32">
        <f t="shared" si="0"/>
        <v>82.3324287880533</v>
      </c>
      <c r="L9" s="33" t="s">
        <v>36</v>
      </c>
    </row>
    <row r="10" ht="54" customHeight="1" spans="1:13">
      <c r="A10" s="13">
        <v>5</v>
      </c>
      <c r="B10" s="18" t="s">
        <v>275</v>
      </c>
      <c r="C10" s="19" t="s">
        <v>276</v>
      </c>
      <c r="D10" s="19" t="s">
        <v>277</v>
      </c>
      <c r="E10" s="19" t="s">
        <v>278</v>
      </c>
      <c r="F10" s="19" t="s">
        <v>279</v>
      </c>
      <c r="G10" s="31">
        <v>4.6</v>
      </c>
      <c r="H10" s="31">
        <v>8.02816901408451</v>
      </c>
      <c r="I10" s="31">
        <v>33.3333333333333</v>
      </c>
      <c r="J10" s="31">
        <v>31.8</v>
      </c>
      <c r="K10" s="32">
        <f t="shared" si="0"/>
        <v>77.7615023474178</v>
      </c>
      <c r="L10" s="33" t="s">
        <v>85</v>
      </c>
    </row>
    <row r="11" ht="54" customHeight="1" spans="1:13">
      <c r="A11" s="13">
        <v>6</v>
      </c>
      <c r="B11" s="18" t="s">
        <v>280</v>
      </c>
      <c r="C11" s="19" t="s">
        <v>281</v>
      </c>
      <c r="D11" s="19" t="s">
        <v>282</v>
      </c>
      <c r="E11" s="19" t="s">
        <v>283</v>
      </c>
      <c r="F11" s="19" t="s">
        <v>284</v>
      </c>
      <c r="G11" s="31">
        <v>4.6</v>
      </c>
      <c r="H11" s="31">
        <v>6.83544303797468</v>
      </c>
      <c r="I11" s="31">
        <v>32.3636363636364</v>
      </c>
      <c r="J11" s="31">
        <v>31.2</v>
      </c>
      <c r="K11" s="32">
        <f t="shared" si="0"/>
        <v>74.9990794016111</v>
      </c>
      <c r="L11" s="33" t="s">
        <v>85</v>
      </c>
    </row>
    <row r="12" ht="54" customHeight="1" spans="1:13">
      <c r="A12" s="13">
        <v>7</v>
      </c>
      <c r="B12" s="18" t="s">
        <v>285</v>
      </c>
      <c r="C12" s="19" t="s">
        <v>271</v>
      </c>
      <c r="D12" s="19" t="s">
        <v>286</v>
      </c>
      <c r="E12" s="19" t="s">
        <v>287</v>
      </c>
      <c r="F12" s="19" t="s">
        <v>288</v>
      </c>
      <c r="G12" s="31">
        <v>3</v>
      </c>
      <c r="H12" s="31">
        <v>7.87234042553191</v>
      </c>
      <c r="I12" s="31">
        <v>28.1212121212121</v>
      </c>
      <c r="J12" s="31">
        <v>35.9257209616922</v>
      </c>
      <c r="K12" s="32">
        <f t="shared" si="0"/>
        <v>74.9192735084362</v>
      </c>
      <c r="L12" s="33" t="s">
        <v>85</v>
      </c>
    </row>
    <row r="13" ht="54" customHeight="1" spans="1:13">
      <c r="A13" s="13">
        <v>8</v>
      </c>
      <c r="B13" s="18" t="s">
        <v>289</v>
      </c>
      <c r="C13" s="19" t="s">
        <v>290</v>
      </c>
      <c r="D13" s="19" t="s">
        <v>291</v>
      </c>
      <c r="E13" s="19" t="s">
        <v>292</v>
      </c>
      <c r="F13" s="19" t="s">
        <v>293</v>
      </c>
      <c r="G13" s="31">
        <v>3.6</v>
      </c>
      <c r="H13" s="31">
        <v>6.89189189189189</v>
      </c>
      <c r="I13" s="31">
        <v>26.9677419354839</v>
      </c>
      <c r="J13" s="31">
        <v>34.9556344276841</v>
      </c>
      <c r="K13" s="32">
        <f t="shared" si="0"/>
        <v>72.4152682550599</v>
      </c>
      <c r="L13" s="33" t="s">
        <v>85</v>
      </c>
    </row>
    <row r="14" ht="54" customHeight="1" spans="1:13">
      <c r="A14" s="13">
        <v>9</v>
      </c>
      <c r="B14" s="18" t="s">
        <v>294</v>
      </c>
      <c r="C14" s="19" t="s">
        <v>290</v>
      </c>
      <c r="D14" s="19" t="s">
        <v>295</v>
      </c>
      <c r="E14" s="19" t="s">
        <v>296</v>
      </c>
      <c r="F14" s="19" t="s">
        <v>297</v>
      </c>
      <c r="G14" s="31">
        <v>0.8</v>
      </c>
      <c r="H14" s="31">
        <v>1.45161290322581</v>
      </c>
      <c r="I14" s="31">
        <v>25.1428571428571</v>
      </c>
      <c r="J14" s="31">
        <v>38.8572426177175</v>
      </c>
      <c r="K14" s="32">
        <f t="shared" si="0"/>
        <v>66.2517126638004</v>
      </c>
      <c r="L14" s="33" t="s">
        <v>96</v>
      </c>
    </row>
    <row r="15" ht="54" customHeight="1" spans="1:13">
      <c r="A15" s="13">
        <v>10</v>
      </c>
      <c r="B15" s="18" t="s">
        <v>298</v>
      </c>
      <c r="C15" s="19" t="s">
        <v>299</v>
      </c>
      <c r="D15" s="19" t="s">
        <v>300</v>
      </c>
      <c r="E15" s="19" t="s">
        <v>301</v>
      </c>
      <c r="F15" s="19" t="s">
        <v>302</v>
      </c>
      <c r="G15" s="31">
        <v>3.1</v>
      </c>
      <c r="H15" s="31">
        <v>8.5</v>
      </c>
      <c r="I15" s="31">
        <v>34.0571428571429</v>
      </c>
      <c r="J15" s="31">
        <v>35.481896991331</v>
      </c>
      <c r="K15" s="32">
        <f t="shared" ref="K6:K15" si="1">SUMIF(G15:J15,"&gt;0")</f>
        <v>81.1390398484739</v>
      </c>
      <c r="L15" s="40" t="s">
        <v>199</v>
      </c>
    </row>
    <row r="16" ht="24" customHeight="1" spans="1:13">
      <c r="A16" s="24" t="s">
        <v>303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5"/>
    </row>
  </sheetData>
  <sortState ref="A6:L14">
    <sortCondition ref="K6:K14" descending="1"/>
  </sortState>
  <mergeCells count="11">
    <mergeCell ref="G3:K3"/>
    <mergeCell ref="A16:L16"/>
    <mergeCell ref="A3:A5"/>
    <mergeCell ref="B3:B5"/>
    <mergeCell ref="C3:C5"/>
    <mergeCell ref="D3:D5"/>
    <mergeCell ref="E3:E5"/>
    <mergeCell ref="F3:F5"/>
    <mergeCell ref="L3:L5"/>
    <mergeCell ref="A1:B2"/>
    <mergeCell ref="C1:K2"/>
  </mergeCells>
  <printOptions horizontalCentered="1"/>
  <pageMargins left="0.590551181102362" right="0.590551181102362" top="0.393700787401575" bottom="0.590551181102362" header="0.31496062992126" footer="0.47244094488189"/>
  <pageSetup paperSize="8" orientation="landscape" horizontalDpi="400" verticalDpi="4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pane ySplit="5" topLeftCell="A6" activePane="bottomLeft" state="frozen"/>
      <selection/>
      <selection pane="bottomLeft" activeCell="A11" sqref="A11:L11"/>
    </sheetView>
  </sheetViews>
  <sheetFormatPr defaultColWidth="9" defaultRowHeight="13.5"/>
  <cols>
    <col min="1" max="1" width="5.625" style="1" customWidth="1"/>
    <col min="2" max="2" width="25.625" customWidth="1"/>
    <col min="3" max="3" width="15.625" customWidth="1"/>
    <col min="4" max="6" width="22.625" customWidth="1"/>
    <col min="7" max="10" width="9.625" customWidth="1"/>
    <col min="11" max="11" width="10.625" customWidth="1"/>
    <col min="12" max="12" width="22.625" customWidth="1"/>
  </cols>
  <sheetData>
    <row r="1" ht="19.5" customHeight="1" spans="1:13">
      <c r="A1" s="2" t="s">
        <v>304</v>
      </c>
      <c r="B1" s="2"/>
      <c r="C1" s="3" t="s">
        <v>305</v>
      </c>
      <c r="D1" s="3"/>
      <c r="E1" s="3"/>
      <c r="F1" s="3"/>
      <c r="G1" s="3"/>
      <c r="H1" s="3"/>
      <c r="I1" s="3"/>
      <c r="J1" s="3"/>
      <c r="K1" s="4"/>
      <c r="L1" s="4"/>
    </row>
    <row r="2" ht="19.5" customHeight="1" spans="1:13">
      <c r="A2" s="5"/>
      <c r="B2" s="5"/>
      <c r="C2" s="6"/>
      <c r="D2" s="6"/>
      <c r="E2" s="6"/>
      <c r="F2" s="6"/>
      <c r="G2" s="6"/>
      <c r="H2" s="6"/>
      <c r="I2" s="6"/>
      <c r="J2" s="6"/>
      <c r="K2" s="7"/>
      <c r="L2" s="7"/>
    </row>
    <row r="3" s="1" customFormat="1" ht="17.25" customHeight="1" spans="1:13">
      <c r="A3" s="8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2"/>
      <c r="I3" s="12"/>
      <c r="J3" s="12"/>
      <c r="K3" s="12"/>
      <c r="L3" s="13" t="s">
        <v>9</v>
      </c>
    </row>
    <row r="4" s="1" customFormat="1" ht="17.25" customHeight="1" spans="1:13">
      <c r="A4" s="8"/>
      <c r="B4" s="14"/>
      <c r="C4" s="14"/>
      <c r="D4" s="15"/>
      <c r="E4" s="15"/>
      <c r="F4" s="15"/>
      <c r="G4" s="16" t="s">
        <v>10</v>
      </c>
      <c r="H4" s="16" t="s">
        <v>11</v>
      </c>
      <c r="I4" s="16" t="s">
        <v>12</v>
      </c>
      <c r="J4" s="16" t="s">
        <v>13</v>
      </c>
      <c r="K4" s="17" t="s">
        <v>14</v>
      </c>
      <c r="L4" s="13"/>
    </row>
    <row r="5" s="1" customFormat="1" ht="17.25" customHeight="1" spans="1:13">
      <c r="A5" s="8"/>
      <c r="B5" s="26"/>
      <c r="C5" s="26"/>
      <c r="D5" s="27"/>
      <c r="E5" s="27"/>
      <c r="F5" s="27"/>
      <c r="G5" s="28" t="s">
        <v>15</v>
      </c>
      <c r="H5" s="28" t="s">
        <v>16</v>
      </c>
      <c r="I5" s="28" t="s">
        <v>17</v>
      </c>
      <c r="J5" s="28" t="s">
        <v>18</v>
      </c>
      <c r="K5" s="29" t="s">
        <v>306</v>
      </c>
      <c r="L5" s="13"/>
    </row>
    <row r="6" ht="54" customHeight="1" spans="1:13">
      <c r="A6" s="30">
        <v>1</v>
      </c>
      <c r="B6" s="18" t="s">
        <v>307</v>
      </c>
      <c r="C6" s="19" t="s">
        <v>308</v>
      </c>
      <c r="D6" s="19" t="s">
        <v>219</v>
      </c>
      <c r="E6" s="19" t="s">
        <v>309</v>
      </c>
      <c r="F6" s="19" t="s">
        <v>164</v>
      </c>
      <c r="G6" s="31" t="s">
        <v>150</v>
      </c>
      <c r="H6" s="31">
        <v>5.67010309278351</v>
      </c>
      <c r="I6" s="31">
        <v>29.2222222222222</v>
      </c>
      <c r="J6" s="31">
        <v>38.8095238095238</v>
      </c>
      <c r="K6" s="32">
        <f t="shared" ref="K6:K7" si="0">SUMIF(G6:J6,"&gt;0")</f>
        <v>73.7018491245295</v>
      </c>
      <c r="L6" s="33"/>
    </row>
    <row r="7" ht="54" customHeight="1" spans="1:13">
      <c r="A7" s="34">
        <v>2</v>
      </c>
      <c r="B7" s="18" t="s">
        <v>310</v>
      </c>
      <c r="C7" s="19" t="s">
        <v>311</v>
      </c>
      <c r="D7" s="19" t="s">
        <v>312</v>
      </c>
      <c r="E7" s="19" t="s">
        <v>313</v>
      </c>
      <c r="F7" s="19" t="s">
        <v>314</v>
      </c>
      <c r="G7" s="31" t="s">
        <v>150</v>
      </c>
      <c r="H7" s="31">
        <v>7.74647887323944</v>
      </c>
      <c r="I7" s="31">
        <v>30.1111111111111</v>
      </c>
      <c r="J7" s="31">
        <v>35.6799483239274</v>
      </c>
      <c r="K7" s="32">
        <f t="shared" si="0"/>
        <v>73.5375383082779</v>
      </c>
      <c r="L7" s="33"/>
    </row>
    <row r="8" ht="54" customHeight="1" spans="1:13">
      <c r="A8" s="30">
        <v>3</v>
      </c>
      <c r="B8" s="18" t="s">
        <v>315</v>
      </c>
      <c r="C8" s="19" t="s">
        <v>316</v>
      </c>
      <c r="D8" s="19" t="s">
        <v>317</v>
      </c>
      <c r="E8" s="19" t="s">
        <v>318</v>
      </c>
      <c r="F8" s="19" t="s">
        <v>319</v>
      </c>
      <c r="G8" s="31" t="s">
        <v>150</v>
      </c>
      <c r="H8" s="31">
        <v>7.36263736263736</v>
      </c>
      <c r="I8" s="31">
        <v>31.1724137931034</v>
      </c>
      <c r="J8" s="31">
        <v>34.602450062422</v>
      </c>
      <c r="K8" s="32">
        <f t="shared" ref="K8:K10" si="1">SUMIF(G8:J8,"&gt;0")</f>
        <v>73.1375012181627</v>
      </c>
      <c r="L8" s="33"/>
    </row>
    <row r="9" ht="54" customHeight="1" spans="1:13">
      <c r="A9" s="30">
        <v>4</v>
      </c>
      <c r="B9" s="18" t="s">
        <v>320</v>
      </c>
      <c r="C9" s="19" t="s">
        <v>321</v>
      </c>
      <c r="D9" s="19" t="s">
        <v>322</v>
      </c>
      <c r="E9" s="19" t="s">
        <v>323</v>
      </c>
      <c r="F9" s="19" t="s">
        <v>324</v>
      </c>
      <c r="G9" s="31" t="s">
        <v>150</v>
      </c>
      <c r="H9" s="31">
        <v>5.63829787234043</v>
      </c>
      <c r="I9" s="31">
        <v>31.0344827586207</v>
      </c>
      <c r="J9" s="31">
        <v>36.3796909492274</v>
      </c>
      <c r="K9" s="32">
        <f t="shared" si="1"/>
        <v>73.0524715801885</v>
      </c>
      <c r="L9" s="33"/>
    </row>
    <row r="10" ht="54" customHeight="1" spans="1:13">
      <c r="A10" s="34">
        <v>5</v>
      </c>
      <c r="B10" s="18" t="s">
        <v>325</v>
      </c>
      <c r="C10" s="19" t="s">
        <v>326</v>
      </c>
      <c r="D10" s="19" t="s">
        <v>327</v>
      </c>
      <c r="E10" s="19" t="s">
        <v>328</v>
      </c>
      <c r="F10" s="19" t="s">
        <v>329</v>
      </c>
      <c r="G10" s="31" t="s">
        <v>150</v>
      </c>
      <c r="H10" s="31">
        <v>8.35616438356164</v>
      </c>
      <c r="I10" s="31">
        <v>33.8461538461538</v>
      </c>
      <c r="J10" s="31">
        <v>20.9143222506394</v>
      </c>
      <c r="K10" s="32">
        <f t="shared" si="1"/>
        <v>63.1166404803548</v>
      </c>
      <c r="L10" s="35" t="s">
        <v>330</v>
      </c>
    </row>
    <row r="11" ht="24" customHeight="1" spans="1:13">
      <c r="A11" s="24" t="s">
        <v>331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5"/>
    </row>
  </sheetData>
  <mergeCells count="11">
    <mergeCell ref="G3:K3"/>
    <mergeCell ref="A11:L11"/>
    <mergeCell ref="A3:A5"/>
    <mergeCell ref="B3:B5"/>
    <mergeCell ref="C3:C5"/>
    <mergeCell ref="D3:D5"/>
    <mergeCell ref="E3:E5"/>
    <mergeCell ref="F3:F5"/>
    <mergeCell ref="L3:L5"/>
    <mergeCell ref="A1:B2"/>
    <mergeCell ref="C1:J2"/>
  </mergeCells>
  <printOptions horizontalCentered="1"/>
  <pageMargins left="0.590551181102362" right="0.590551181102362" top="0.393700787401575" bottom="0.590551181102362" header="0.31496062992126" footer="0.47244094488189"/>
  <pageSetup paperSize="8" orientation="landscape" horizontalDpi="400" verticalDpi="4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pane ySplit="4" topLeftCell="A5" activePane="bottomLeft" state="frozen"/>
      <selection/>
      <selection pane="bottomLeft" activeCell="D8" sqref="D8"/>
    </sheetView>
  </sheetViews>
  <sheetFormatPr defaultColWidth="9" defaultRowHeight="13.5"/>
  <cols>
    <col min="1" max="1" width="5.625" style="1" customWidth="1"/>
    <col min="2" max="2" width="25.625" customWidth="1"/>
    <col min="3" max="3" width="15.625" customWidth="1"/>
    <col min="4" max="6" width="22.625" customWidth="1"/>
    <col min="7" max="11" width="9.625" customWidth="1"/>
    <col min="12" max="12" width="22.625" customWidth="1"/>
  </cols>
  <sheetData>
    <row r="1" ht="19.5" customHeight="1" spans="1:13">
      <c r="A1" s="2" t="s">
        <v>332</v>
      </c>
      <c r="B1" s="2"/>
      <c r="C1" s="3" t="s">
        <v>333</v>
      </c>
      <c r="D1" s="3"/>
      <c r="E1" s="3"/>
      <c r="F1" s="3"/>
      <c r="G1" s="3"/>
      <c r="H1" s="3"/>
      <c r="I1" s="3"/>
      <c r="J1" s="3"/>
      <c r="K1" s="4"/>
      <c r="L1" s="4"/>
    </row>
    <row r="2" ht="19.5" customHeight="1" spans="1:13">
      <c r="A2" s="5"/>
      <c r="B2" s="5"/>
      <c r="C2" s="6"/>
      <c r="D2" s="6"/>
      <c r="E2" s="6"/>
      <c r="F2" s="6"/>
      <c r="G2" s="6"/>
      <c r="H2" s="6"/>
      <c r="I2" s="6"/>
      <c r="J2" s="6"/>
      <c r="K2" s="7"/>
      <c r="L2" s="7"/>
    </row>
    <row r="3" s="1" customFormat="1" ht="20.25" customHeight="1" spans="1:13">
      <c r="A3" s="8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1" t="s">
        <v>334</v>
      </c>
      <c r="H3" s="12"/>
      <c r="I3" s="12"/>
      <c r="J3" s="12"/>
      <c r="K3" s="12"/>
      <c r="L3" s="13" t="s">
        <v>9</v>
      </c>
    </row>
    <row r="4" s="1" customFormat="1" ht="42" customHeight="1" spans="1:13">
      <c r="A4" s="8"/>
      <c r="B4" s="14"/>
      <c r="C4" s="14"/>
      <c r="D4" s="15"/>
      <c r="E4" s="15"/>
      <c r="F4" s="15"/>
      <c r="G4" s="16" t="s">
        <v>335</v>
      </c>
      <c r="H4" s="16" t="s">
        <v>11</v>
      </c>
      <c r="I4" s="16" t="s">
        <v>12</v>
      </c>
      <c r="J4" s="16" t="s">
        <v>13</v>
      </c>
      <c r="K4" s="17" t="s">
        <v>14</v>
      </c>
      <c r="L4" s="13"/>
    </row>
    <row r="5" ht="54" customHeight="1" spans="1:13">
      <c r="A5" s="13">
        <v>1</v>
      </c>
      <c r="B5" s="18" t="s">
        <v>336</v>
      </c>
      <c r="C5" s="19" t="s">
        <v>337</v>
      </c>
      <c r="D5" s="19" t="s">
        <v>338</v>
      </c>
      <c r="E5" s="19" t="s">
        <v>339</v>
      </c>
      <c r="F5" s="19" t="s">
        <v>340</v>
      </c>
      <c r="G5" s="20">
        <f>4.6/5</f>
        <v>0.92</v>
      </c>
      <c r="H5" s="20">
        <f>8.358208955/10</f>
        <v>0.8358208955</v>
      </c>
      <c r="I5" s="20">
        <f>31.22580645/40</f>
        <v>0.78064516125</v>
      </c>
      <c r="J5" s="20">
        <f>37.2879581151832/45</f>
        <v>0.828621291448516</v>
      </c>
      <c r="K5" s="21">
        <f>AVERAGE(G5:J5)</f>
        <v>0.841271837049629</v>
      </c>
      <c r="L5" s="22"/>
    </row>
    <row r="6" ht="54" customHeight="1" spans="1:13">
      <c r="A6" s="13">
        <v>2</v>
      </c>
      <c r="B6" s="18" t="s">
        <v>341</v>
      </c>
      <c r="C6" s="19" t="s">
        <v>342</v>
      </c>
      <c r="D6" s="19" t="s">
        <v>343</v>
      </c>
      <c r="E6" s="19" t="s">
        <v>344</v>
      </c>
      <c r="F6" s="19" t="s">
        <v>345</v>
      </c>
      <c r="G6" s="20">
        <f>3.9/5</f>
        <v>0.78</v>
      </c>
      <c r="H6" s="20">
        <f>53/100</f>
        <v>0.53</v>
      </c>
      <c r="I6" s="20">
        <f>74.1935483870968/100</f>
        <v>0.741935483870968</v>
      </c>
      <c r="J6" s="20">
        <f>26.8272251308901/45</f>
        <v>0.596160558464224</v>
      </c>
      <c r="K6" s="21">
        <f>AVERAGE(G6:J6)</f>
        <v>0.662024010583798</v>
      </c>
      <c r="L6" s="22"/>
    </row>
    <row r="7" ht="54" customHeight="1" spans="1:13">
      <c r="A7" s="13">
        <v>3</v>
      </c>
      <c r="B7" s="18" t="s">
        <v>346</v>
      </c>
      <c r="C7" s="19" t="s">
        <v>347</v>
      </c>
      <c r="D7" s="19" t="s">
        <v>348</v>
      </c>
      <c r="E7" s="19" t="s">
        <v>349</v>
      </c>
      <c r="F7" s="19" t="s">
        <v>350</v>
      </c>
      <c r="G7" s="23" t="s">
        <v>150</v>
      </c>
      <c r="H7" s="20">
        <f>9.793814433/10</f>
        <v>0.9793814433</v>
      </c>
      <c r="I7" s="20">
        <f>35.35483871/40</f>
        <v>0.88387096775</v>
      </c>
      <c r="J7" s="20">
        <v>0.949824755580151</v>
      </c>
      <c r="K7" s="21">
        <f>AVERAGE(G7:J7)</f>
        <v>0.937692388876717</v>
      </c>
      <c r="L7" s="22"/>
    </row>
    <row r="8" ht="54" customHeight="1" spans="1:13">
      <c r="A8" s="13">
        <v>4</v>
      </c>
      <c r="B8" s="18" t="s">
        <v>351</v>
      </c>
      <c r="C8" s="19" t="s">
        <v>352</v>
      </c>
      <c r="D8" s="19" t="s">
        <v>353</v>
      </c>
      <c r="E8" s="19" t="s">
        <v>354</v>
      </c>
      <c r="F8" s="19" t="s">
        <v>355</v>
      </c>
      <c r="G8" s="23" t="s">
        <v>150</v>
      </c>
      <c r="H8" s="20">
        <v>0.849315068493151</v>
      </c>
      <c r="I8" s="20">
        <v>0.814285714285715</v>
      </c>
      <c r="J8" s="20">
        <v>0.805597452656276</v>
      </c>
      <c r="K8" s="21">
        <f t="shared" ref="K8:K14" si="0">AVERAGE(G8:J8)</f>
        <v>0.823066078478381</v>
      </c>
      <c r="L8" s="22"/>
    </row>
    <row r="9" ht="54" customHeight="1" spans="1:13">
      <c r="A9" s="13">
        <v>5</v>
      </c>
      <c r="B9" s="18" t="s">
        <v>356</v>
      </c>
      <c r="C9" s="19" t="s">
        <v>352</v>
      </c>
      <c r="D9" s="19" t="s">
        <v>357</v>
      </c>
      <c r="E9" s="19" t="s">
        <v>354</v>
      </c>
      <c r="F9" s="19" t="s">
        <v>358</v>
      </c>
      <c r="G9" s="23" t="s">
        <v>150</v>
      </c>
      <c r="H9" s="20">
        <v>0.847058823529412</v>
      </c>
      <c r="I9" s="20">
        <v>0.861016949152543</v>
      </c>
      <c r="J9" s="20">
        <v>0.762197145701958</v>
      </c>
      <c r="K9" s="21">
        <f t="shared" si="0"/>
        <v>0.823424306127971</v>
      </c>
      <c r="L9" s="22"/>
    </row>
    <row r="10" ht="54" customHeight="1" spans="1:13">
      <c r="A10" s="13">
        <v>6</v>
      </c>
      <c r="B10" s="18" t="s">
        <v>359</v>
      </c>
      <c r="C10" s="19" t="s">
        <v>352</v>
      </c>
      <c r="D10" s="19" t="s">
        <v>357</v>
      </c>
      <c r="E10" s="19" t="s">
        <v>354</v>
      </c>
      <c r="F10" s="19" t="s">
        <v>360</v>
      </c>
      <c r="G10" s="23" t="s">
        <v>150</v>
      </c>
      <c r="H10" s="20">
        <v>0.769230769230769</v>
      </c>
      <c r="I10" s="20">
        <v>0.815181518151815</v>
      </c>
      <c r="J10" s="20">
        <v>0.701228165647641</v>
      </c>
      <c r="K10" s="21">
        <f t="shared" si="0"/>
        <v>0.761880151010075</v>
      </c>
      <c r="L10" s="22"/>
    </row>
    <row r="11" ht="54" customHeight="1" spans="1:13">
      <c r="A11" s="13">
        <v>7</v>
      </c>
      <c r="B11" s="18" t="s">
        <v>361</v>
      </c>
      <c r="C11" s="19" t="s">
        <v>362</v>
      </c>
      <c r="D11" s="19" t="s">
        <v>363</v>
      </c>
      <c r="E11" s="19" t="s">
        <v>364</v>
      </c>
      <c r="F11" s="19" t="s">
        <v>365</v>
      </c>
      <c r="G11" s="23" t="s">
        <v>150</v>
      </c>
      <c r="H11" s="20">
        <f>56/100</f>
        <v>0.56</v>
      </c>
      <c r="I11" s="20">
        <f>78.33333333/100</f>
        <v>0.7833333333</v>
      </c>
      <c r="J11" s="20">
        <v>0.84375</v>
      </c>
      <c r="K11" s="21">
        <f t="shared" si="0"/>
        <v>0.729027777766667</v>
      </c>
      <c r="L11" s="22"/>
    </row>
    <row r="12" ht="54" customHeight="1" spans="1:13">
      <c r="A12" s="13">
        <v>8</v>
      </c>
      <c r="B12" s="18" t="s">
        <v>366</v>
      </c>
      <c r="C12" s="19" t="s">
        <v>367</v>
      </c>
      <c r="D12" s="19" t="s">
        <v>368</v>
      </c>
      <c r="E12" s="19" t="s">
        <v>369</v>
      </c>
      <c r="F12" s="19" t="s">
        <v>370</v>
      </c>
      <c r="G12" s="23" t="s">
        <v>150</v>
      </c>
      <c r="H12" s="20">
        <f>8.358208955/10</f>
        <v>0.8358208955</v>
      </c>
      <c r="I12" s="20">
        <f>32.8/40</f>
        <v>0.82</v>
      </c>
      <c r="J12" s="20">
        <v>0.904761904761905</v>
      </c>
      <c r="K12" s="21">
        <f t="shared" si="0"/>
        <v>0.853527600087302</v>
      </c>
      <c r="L12" s="22"/>
    </row>
    <row r="13" ht="54" customHeight="1" spans="1:13">
      <c r="A13" s="13">
        <v>9</v>
      </c>
      <c r="B13" s="18" t="s">
        <v>371</v>
      </c>
      <c r="C13" s="19" t="s">
        <v>337</v>
      </c>
      <c r="D13" s="19" t="s">
        <v>372</v>
      </c>
      <c r="E13" s="19" t="s">
        <v>373</v>
      </c>
      <c r="F13" s="19" t="s">
        <v>374</v>
      </c>
      <c r="G13" s="23" t="s">
        <v>150</v>
      </c>
      <c r="H13" s="20">
        <f>4.12698412698413/10</f>
        <v>0.412698412698413</v>
      </c>
      <c r="I13" s="20">
        <f>15.4666666666667/40</f>
        <v>0.386666666666667</v>
      </c>
      <c r="J13" s="20">
        <v>0.617647058823529</v>
      </c>
      <c r="K13" s="21">
        <f t="shared" si="0"/>
        <v>0.472337379396203</v>
      </c>
      <c r="L13" s="22"/>
    </row>
    <row r="14" ht="54" customHeight="1" spans="1:13">
      <c r="A14" s="13">
        <v>10</v>
      </c>
      <c r="B14" s="18" t="s">
        <v>375</v>
      </c>
      <c r="C14" s="19" t="s">
        <v>342</v>
      </c>
      <c r="D14" s="19" t="s">
        <v>376</v>
      </c>
      <c r="E14" s="19" t="s">
        <v>377</v>
      </c>
      <c r="F14" s="19" t="s">
        <v>246</v>
      </c>
      <c r="G14" s="23" t="s">
        <v>150</v>
      </c>
      <c r="H14" s="23" t="s">
        <v>150</v>
      </c>
      <c r="I14" s="23" t="s">
        <v>150</v>
      </c>
      <c r="J14" s="20">
        <v>0.848484848484849</v>
      </c>
      <c r="K14" s="21">
        <f t="shared" si="0"/>
        <v>0.848484848484849</v>
      </c>
      <c r="L14" s="22"/>
    </row>
    <row r="15" ht="24" customHeight="1" spans="1:13">
      <c r="A15" s="24" t="s">
        <v>378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5"/>
    </row>
  </sheetData>
  <mergeCells count="11">
    <mergeCell ref="G3:K3"/>
    <mergeCell ref="A15:L15"/>
    <mergeCell ref="A3:A4"/>
    <mergeCell ref="B3:B4"/>
    <mergeCell ref="C3:C4"/>
    <mergeCell ref="D3:D4"/>
    <mergeCell ref="E3:E4"/>
    <mergeCell ref="F3:F4"/>
    <mergeCell ref="L3:L4"/>
    <mergeCell ref="A1:B2"/>
    <mergeCell ref="C1:J2"/>
  </mergeCells>
  <printOptions horizontalCentered="1"/>
  <pageMargins left="0.590551181102362" right="0.590551181102362" top="0.393700787401575" bottom="0.590551181102362" header="0.31496062992126" footer="0.47244094488189"/>
  <pageSetup paperSize="8" orientation="landscape" horizontalDpi="400" verticalDpi="400"/>
  <headerFooter/>
  <ignoredErrors>
    <ignoredError sqref="H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ZJZ</dc:creator>
  <cp:lastModifiedBy>李健为</cp:lastModifiedBy>
  <dcterms:created xsi:type="dcterms:W3CDTF">2018-07-07T02:00:00Z</dcterms:created>
  <cp:lastPrinted>2018-07-20T03:01:00Z</cp:lastPrinted>
  <dcterms:modified xsi:type="dcterms:W3CDTF">2026-05-19T06:58:38Z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172493405EB240158DBBA4F54AA0D0D7_12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